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valente\Documents\CC\actual\AvaliaçãoInvestigadoresDL57\"/>
    </mc:Choice>
  </mc:AlternateContent>
  <bookViews>
    <workbookView xWindow="0" yWindow="0" windowWidth="15345" windowHeight="4545"/>
  </bookViews>
  <sheets>
    <sheet name="VALORAÇÃO" sheetId="10" r:id="rId1"/>
    <sheet name="INVESTIGAÇÃO" sheetId="6" r:id="rId2"/>
    <sheet name="TRANSFERÊNCIA" sheetId="7" r:id="rId3"/>
    <sheet name="GESTÃO" sheetId="9" r:id="rId4"/>
  </sheets>
  <definedNames>
    <definedName name="solver_adj" localSheetId="0" hidden="1">VALORAÇÃO!$E$15:$E$17,VALORAÇÃO!$L$13:$O$13,VALORAÇÃO!#REF!,VALORAÇÃO!$L$18:$M$18,VALORAÇÃO!$L$23:$L$23</definedName>
    <definedName name="solver_cvg" localSheetId="0" hidden="1">0.0001</definedName>
    <definedName name="solver_drv" localSheetId="0" hidden="1">1</definedName>
    <definedName name="solver_eng" localSheetId="0" hidden="1">1</definedName>
    <definedName name="solver_est" localSheetId="0" hidden="1">1</definedName>
    <definedName name="solver_itr" localSheetId="0" hidden="1">100</definedName>
    <definedName name="solver_lhs1" localSheetId="0" hidden="1">VALORAÇÃO!$E$17</definedName>
    <definedName name="solver_lhs10" localSheetId="0" hidden="1">VALORAÇÃO!$M$13</definedName>
    <definedName name="solver_lhs11" localSheetId="0" hidden="1">VALORAÇÃO!$L$13</definedName>
    <definedName name="solver_lhs12" localSheetId="0" hidden="1">VALORAÇÃO!$N$13</definedName>
    <definedName name="solver_lhs13" localSheetId="0" hidden="1">VALORAÇÃO!#REF!</definedName>
    <definedName name="solver_lhs14" localSheetId="0" hidden="1">VALORAÇÃO!$E$15</definedName>
    <definedName name="solver_lhs15" localSheetId="0" hidden="1">VALORAÇÃO!#REF!</definedName>
    <definedName name="solver_lhs16" localSheetId="0" hidden="1">VALORAÇÃO!$E$15</definedName>
    <definedName name="solver_lhs17" localSheetId="0" hidden="1">VALORAÇÃO!#REF!</definedName>
    <definedName name="solver_lhs18" localSheetId="0" hidden="1">VALORAÇÃO!#REF!</definedName>
    <definedName name="solver_lhs19" localSheetId="0" hidden="1">VALORAÇÃO!#REF!</definedName>
    <definedName name="solver_lhs2" localSheetId="0" hidden="1">VALORAÇÃO!$L$13</definedName>
    <definedName name="solver_lhs20" localSheetId="0" hidden="1">VALORAÇÃO!#REF!</definedName>
    <definedName name="solver_lhs21" localSheetId="0" hidden="1">VALORAÇÃO!$E$16</definedName>
    <definedName name="solver_lhs22" localSheetId="0" hidden="1">VALORAÇÃO!#REF!</definedName>
    <definedName name="solver_lhs23" localSheetId="0" hidden="1">VALORAÇÃO!$E$16</definedName>
    <definedName name="solver_lhs24" localSheetId="0" hidden="1">VALORAÇÃO!$P$18</definedName>
    <definedName name="solver_lhs25" localSheetId="0" hidden="1">VALORAÇÃO!$L$18</definedName>
    <definedName name="solver_lhs26" localSheetId="0" hidden="1">VALORAÇÃO!$M$18</definedName>
    <definedName name="solver_lhs27" localSheetId="0" hidden="1">VALORAÇÃO!$L$18</definedName>
    <definedName name="solver_lhs28" localSheetId="0" hidden="1">VALORAÇÃO!$M$18</definedName>
    <definedName name="solver_lhs29" localSheetId="0" hidden="1">VALORAÇÃO!$N$13</definedName>
    <definedName name="solver_lhs3" localSheetId="0" hidden="1">VALORAÇÃO!$E$18</definedName>
    <definedName name="solver_lhs30" localSheetId="0" hidden="1">VALORAÇÃO!$E$17</definedName>
    <definedName name="solver_lhs31" localSheetId="0" hidden="1">VALORAÇÃO!$N$23</definedName>
    <definedName name="solver_lhs32" localSheetId="0" hidden="1">VALORAÇÃO!#REF!</definedName>
    <definedName name="solver_lhs33" localSheetId="0" hidden="1">VALORAÇÃO!$O$13</definedName>
    <definedName name="solver_lhs34" localSheetId="0" hidden="1">VALORAÇÃO!$R$13</definedName>
    <definedName name="solver_lhs35" localSheetId="0" hidden="1">VALORAÇÃO!#REF!</definedName>
    <definedName name="solver_lhs4" localSheetId="0" hidden="1">VALORAÇÃO!$M$13</definedName>
    <definedName name="solver_lhs5" localSheetId="0" hidden="1">VALORAÇÃO!#REF!</definedName>
    <definedName name="solver_lhs6" localSheetId="0" hidden="1">VALORAÇÃO!$O$13</definedName>
    <definedName name="solver_lhs7" localSheetId="0" hidden="1">VALORAÇÃO!$L$23</definedName>
    <definedName name="solver_lhs8" localSheetId="0" hidden="1">VALORAÇÃO!$L$23</definedName>
    <definedName name="solver_lhs9" localSheetId="0" hidden="1">VALORAÇÃO!#REF!</definedName>
    <definedName name="solver_lin" localSheetId="0" hidden="1">2</definedName>
    <definedName name="solver_neg" localSheetId="0" hidden="1">2</definedName>
    <definedName name="solver_num" localSheetId="0" hidden="1">35</definedName>
    <definedName name="solver_nwt" localSheetId="0" hidden="1">1</definedName>
    <definedName name="solver_opt" localSheetId="0" hidden="1">VALORAÇÃO!$G$20</definedName>
    <definedName name="solver_pre" localSheetId="0" hidden="1">0.000001</definedName>
    <definedName name="solver_rel1" localSheetId="0" hidden="1">3</definedName>
    <definedName name="solver_rel10" localSheetId="0" hidden="1">1</definedName>
    <definedName name="solver_rel11" localSheetId="0" hidden="1">1</definedName>
    <definedName name="solver_rel12" localSheetId="0" hidden="1">1</definedName>
    <definedName name="solver_rel13" localSheetId="0" hidden="1">1</definedName>
    <definedName name="solver_rel14" localSheetId="0" hidden="1">1</definedName>
    <definedName name="solver_rel15" localSheetId="0" hidden="1">1</definedName>
    <definedName name="solver_rel16" localSheetId="0" hidden="1">3</definedName>
    <definedName name="solver_rel17" localSheetId="0" hidden="1">3</definedName>
    <definedName name="solver_rel18" localSheetId="0" hidden="1">3</definedName>
    <definedName name="solver_rel19" localSheetId="0" hidden="1">1</definedName>
    <definedName name="solver_rel2" localSheetId="0" hidden="1">3</definedName>
    <definedName name="solver_rel20" localSheetId="0" hidden="1">1</definedName>
    <definedName name="solver_rel21" localSheetId="0" hidden="1">1</definedName>
    <definedName name="solver_rel22" localSheetId="0" hidden="1">3</definedName>
    <definedName name="solver_rel23" localSheetId="0" hidden="1">3</definedName>
    <definedName name="solver_rel24" localSheetId="0" hidden="1">2</definedName>
    <definedName name="solver_rel25" localSheetId="0" hidden="1">1</definedName>
    <definedName name="solver_rel26" localSheetId="0" hidden="1">1</definedName>
    <definedName name="solver_rel27" localSheetId="0" hidden="1">3</definedName>
    <definedName name="solver_rel28" localSheetId="0" hidden="1">3</definedName>
    <definedName name="solver_rel29" localSheetId="0" hidden="1">3</definedName>
    <definedName name="solver_rel3" localSheetId="0" hidden="1">2</definedName>
    <definedName name="solver_rel30" localSheetId="0" hidden="1">1</definedName>
    <definedName name="solver_rel31" localSheetId="0" hidden="1">2</definedName>
    <definedName name="solver_rel32" localSheetId="0" hidden="1">2</definedName>
    <definedName name="solver_rel33" localSheetId="0" hidden="1">3</definedName>
    <definedName name="solver_rel34" localSheetId="0" hidden="1">2</definedName>
    <definedName name="solver_rel35" localSheetId="0" hidden="1">3</definedName>
    <definedName name="solver_rel4" localSheetId="0" hidden="1">3</definedName>
    <definedName name="solver_rel5" localSheetId="0" hidden="1">3</definedName>
    <definedName name="solver_rel6" localSheetId="0" hidden="1">1</definedName>
    <definedName name="solver_rel7" localSheetId="0" hidden="1">1</definedName>
    <definedName name="solver_rel8" localSheetId="0" hidden="1">3</definedName>
    <definedName name="solver_rel9" localSheetId="0" hidden="1">1</definedName>
    <definedName name="solver_rhs1" localSheetId="0" hidden="1">VALORAÇÃO!#REF!</definedName>
    <definedName name="solver_rhs10" localSheetId="0" hidden="1">VALORAÇÃO!#REF!</definedName>
    <definedName name="solver_rhs11" localSheetId="0" hidden="1">VALORAÇÃO!#REF!</definedName>
    <definedName name="solver_rhs12" localSheetId="0" hidden="1">VALORAÇÃO!#REF!</definedName>
    <definedName name="solver_rhs13" localSheetId="0" hidden="1">VALORAÇÃO!#REF!</definedName>
    <definedName name="solver_rhs14" localSheetId="0" hidden="1">VALORAÇÃO!#REF!</definedName>
    <definedName name="solver_rhs15" localSheetId="0" hidden="1">VALORAÇÃO!#REF!</definedName>
    <definedName name="solver_rhs16" localSheetId="0" hidden="1">VALORAÇÃO!#REF!</definedName>
    <definedName name="solver_rhs17" localSheetId="0" hidden="1">VALORAÇÃO!#REF!</definedName>
    <definedName name="solver_rhs18" localSheetId="0" hidden="1">VALORAÇÃO!#REF!</definedName>
    <definedName name="solver_rhs19" localSheetId="0" hidden="1">VALORAÇÃO!#REF!</definedName>
    <definedName name="solver_rhs2" localSheetId="0" hidden="1">VALORAÇÃO!#REF!</definedName>
    <definedName name="solver_rhs20" localSheetId="0" hidden="1">VALORAÇÃO!#REF!</definedName>
    <definedName name="solver_rhs21" localSheetId="0" hidden="1">VALORAÇÃO!#REF!</definedName>
    <definedName name="solver_rhs22" localSheetId="0" hidden="1">VALORAÇÃO!#REF!</definedName>
    <definedName name="solver_rhs23" localSheetId="0" hidden="1">VALORAÇÃO!#REF!</definedName>
    <definedName name="solver_rhs24" localSheetId="0" hidden="1">1</definedName>
    <definedName name="solver_rhs25" localSheetId="0" hidden="1">VALORAÇÃO!#REF!</definedName>
    <definedName name="solver_rhs26" localSheetId="0" hidden="1">VALORAÇÃO!#REF!</definedName>
    <definedName name="solver_rhs27" localSheetId="0" hidden="1">VALORAÇÃO!#REF!</definedName>
    <definedName name="solver_rhs28" localSheetId="0" hidden="1">VALORAÇÃO!#REF!</definedName>
    <definedName name="solver_rhs29" localSheetId="0" hidden="1">VALORAÇÃO!#REF!</definedName>
    <definedName name="solver_rhs3" localSheetId="0" hidden="1">1</definedName>
    <definedName name="solver_rhs30" localSheetId="0" hidden="1">VALORAÇÃO!#REF!</definedName>
    <definedName name="solver_rhs31" localSheetId="0" hidden="1">1</definedName>
    <definedName name="solver_rhs32" localSheetId="0" hidden="1">1</definedName>
    <definedName name="solver_rhs33" localSheetId="0" hidden="1">VALORAÇÃO!#REF!</definedName>
    <definedName name="solver_rhs34" localSheetId="0" hidden="1">1</definedName>
    <definedName name="solver_rhs35" localSheetId="0" hidden="1">VALORAÇÃO!#REF!</definedName>
    <definedName name="solver_rhs4" localSheetId="0" hidden="1">VALORAÇÃO!#REF!</definedName>
    <definedName name="solver_rhs5" localSheetId="0" hidden="1">VALORAÇÃO!#REF!</definedName>
    <definedName name="solver_rhs6" localSheetId="0" hidden="1">VALORAÇÃO!#REF!</definedName>
    <definedName name="solver_rhs7" localSheetId="0" hidden="1">VALORAÇÃO!#REF!</definedName>
    <definedName name="solver_rhs8" localSheetId="0" hidden="1">VALORAÇÃO!#REF!</definedName>
    <definedName name="solver_rhs9" localSheetId="0" hidden="1">VALORAÇÃO!#REF!</definedName>
    <definedName name="solver_scl" localSheetId="0" hidden="1">2</definedName>
    <definedName name="solver_sho" localSheetId="0" hidden="1">2</definedName>
    <definedName name="solver_tim" localSheetId="0" hidden="1">100</definedName>
    <definedName name="solver_tol" localSheetId="0" hidden="1">0.05</definedName>
    <definedName name="solver_typ" localSheetId="0" hidden="1">1</definedName>
    <definedName name="solver_val" localSheetId="0" hidden="1">0</definedName>
    <definedName name="solver_ver" localSheetId="0" hidden="1">3</definedName>
  </definedNames>
  <calcPr calcId="162913"/>
</workbook>
</file>

<file path=xl/calcChain.xml><?xml version="1.0" encoding="utf-8"?>
<calcChain xmlns="http://schemas.openxmlformats.org/spreadsheetml/2006/main">
  <c r="G57" i="7" l="1"/>
  <c r="G56" i="7"/>
  <c r="G55" i="7"/>
  <c r="G54" i="7"/>
  <c r="G53" i="7"/>
  <c r="G52" i="7"/>
  <c r="G51" i="7"/>
  <c r="G50" i="7"/>
  <c r="G49" i="7"/>
  <c r="G48" i="7"/>
  <c r="F179" i="6"/>
  <c r="F178" i="6"/>
  <c r="F177" i="6"/>
  <c r="F176" i="6"/>
  <c r="F175" i="6"/>
  <c r="F174" i="6"/>
  <c r="F173" i="6"/>
  <c r="F172" i="6"/>
  <c r="F171" i="6"/>
  <c r="F170" i="6"/>
  <c r="F169" i="6"/>
  <c r="F168" i="6"/>
  <c r="F167" i="6"/>
  <c r="F166" i="6"/>
  <c r="F165" i="6"/>
  <c r="F164" i="6"/>
  <c r="F163" i="6"/>
  <c r="F162" i="6"/>
  <c r="F161" i="6"/>
  <c r="F160" i="6"/>
  <c r="K34" i="7"/>
  <c r="K33" i="7"/>
  <c r="K32" i="7"/>
  <c r="K31" i="7"/>
  <c r="K30" i="7"/>
  <c r="K29" i="7"/>
  <c r="K28" i="7"/>
  <c r="K27" i="7"/>
  <c r="K26" i="7"/>
  <c r="K25" i="7"/>
  <c r="K24" i="7"/>
  <c r="K23" i="7"/>
  <c r="K22" i="7"/>
  <c r="K21" i="7"/>
  <c r="K20" i="7"/>
  <c r="K19" i="7"/>
  <c r="K18" i="7"/>
  <c r="K17" i="7"/>
  <c r="K16" i="7"/>
  <c r="P18" i="10" l="1"/>
  <c r="F123" i="6"/>
  <c r="G123" i="6" s="1"/>
  <c r="F122" i="6"/>
  <c r="G122" i="6" s="1"/>
  <c r="F121" i="6"/>
  <c r="G121" i="6" s="1"/>
  <c r="F120" i="6"/>
  <c r="G120" i="6" s="1"/>
  <c r="F119" i="6"/>
  <c r="G119" i="6" s="1"/>
  <c r="F118" i="6"/>
  <c r="G118" i="6" s="1"/>
  <c r="F117" i="6"/>
  <c r="G117" i="6" s="1"/>
  <c r="F116" i="6"/>
  <c r="G116" i="6" s="1"/>
  <c r="F115" i="6"/>
  <c r="G115" i="6" s="1"/>
  <c r="F114" i="6"/>
  <c r="G114" i="6" s="1"/>
  <c r="F113" i="6"/>
  <c r="G113" i="6" s="1"/>
  <c r="F112" i="6"/>
  <c r="G112" i="6" s="1"/>
  <c r="F111" i="6"/>
  <c r="G111" i="6" s="1"/>
  <c r="F110" i="6"/>
  <c r="G110" i="6" s="1"/>
  <c r="F109" i="6"/>
  <c r="G109" i="6" s="1"/>
  <c r="F108" i="6"/>
  <c r="G108" i="6" s="1"/>
  <c r="F107" i="6"/>
  <c r="G107" i="6" s="1"/>
  <c r="F106" i="6"/>
  <c r="G106" i="6" s="1"/>
  <c r="F105" i="6"/>
  <c r="G105" i="6" s="1"/>
  <c r="F104" i="6"/>
  <c r="G104" i="6" s="1"/>
  <c r="F103" i="6"/>
  <c r="G103" i="6" s="1"/>
  <c r="F102" i="6"/>
  <c r="G102" i="6" s="1"/>
  <c r="F101" i="6"/>
  <c r="G101" i="6" s="1"/>
  <c r="F100" i="6"/>
  <c r="G100" i="6" s="1"/>
  <c r="F99" i="6"/>
  <c r="G99" i="6" s="1"/>
  <c r="N16" i="10" l="1"/>
  <c r="M16" i="10"/>
  <c r="L16" i="10"/>
  <c r="L21" i="10"/>
  <c r="R13" i="10"/>
  <c r="P11" i="10"/>
  <c r="O11" i="10"/>
  <c r="N11" i="10"/>
  <c r="M11" i="10"/>
  <c r="L11" i="10"/>
  <c r="G84" i="7"/>
  <c r="K84" i="7" s="1"/>
  <c r="G83" i="7"/>
  <c r="K83" i="7" s="1"/>
  <c r="G82" i="7"/>
  <c r="K82" i="7" s="1"/>
  <c r="G81" i="7"/>
  <c r="K81" i="7" s="1"/>
  <c r="G80" i="7"/>
  <c r="K80" i="7" s="1"/>
  <c r="G79" i="7"/>
  <c r="K79" i="7" s="1"/>
  <c r="G78" i="7"/>
  <c r="K78" i="7" s="1"/>
  <c r="G77" i="7"/>
  <c r="K77" i="7" s="1"/>
  <c r="G76" i="7"/>
  <c r="K76" i="7" s="1"/>
  <c r="G75" i="7"/>
  <c r="K75" i="7" s="1"/>
  <c r="G74" i="7"/>
  <c r="K74" i="7" s="1"/>
  <c r="G73" i="7"/>
  <c r="K73" i="7" s="1"/>
  <c r="G72" i="7"/>
  <c r="K72" i="7" s="1"/>
  <c r="G71" i="7"/>
  <c r="K71" i="7" s="1"/>
  <c r="G70" i="7"/>
  <c r="K70" i="7" s="1"/>
  <c r="J84" i="7"/>
  <c r="J83" i="7"/>
  <c r="J82" i="7"/>
  <c r="J81" i="7"/>
  <c r="J80" i="7"/>
  <c r="J79" i="7"/>
  <c r="J78" i="7"/>
  <c r="J77" i="7"/>
  <c r="J76" i="7"/>
  <c r="J75" i="7"/>
  <c r="J74" i="7"/>
  <c r="J73" i="7"/>
  <c r="J72" i="7"/>
  <c r="J71" i="7"/>
  <c r="J70" i="7"/>
  <c r="I34" i="7"/>
  <c r="I33" i="7"/>
  <c r="I32" i="7"/>
  <c r="I31" i="7"/>
  <c r="I30" i="7"/>
  <c r="I29" i="7"/>
  <c r="I28" i="7"/>
  <c r="I27" i="7"/>
  <c r="I26" i="7"/>
  <c r="I25" i="7"/>
  <c r="I24" i="7"/>
  <c r="I23" i="7"/>
  <c r="I22" i="7"/>
  <c r="I21" i="7"/>
  <c r="I20" i="7"/>
  <c r="I19" i="7"/>
  <c r="I18" i="7"/>
  <c r="I17" i="7"/>
  <c r="I16" i="7"/>
  <c r="I15" i="7"/>
  <c r="D3" i="9"/>
  <c r="B3" i="9"/>
  <c r="D3" i="7"/>
  <c r="B3" i="7"/>
  <c r="H155" i="6"/>
  <c r="H154" i="6"/>
  <c r="H153" i="6"/>
  <c r="H152" i="6"/>
  <c r="H151" i="6"/>
  <c r="H150" i="6"/>
  <c r="H149" i="6"/>
  <c r="H148" i="6"/>
  <c r="H147" i="6"/>
  <c r="H146" i="6"/>
  <c r="H145" i="6"/>
  <c r="H144" i="6"/>
  <c r="H143" i="6"/>
  <c r="H142" i="6"/>
  <c r="H141" i="6"/>
  <c r="H140" i="6"/>
  <c r="H139" i="6"/>
  <c r="H138" i="6"/>
  <c r="H137" i="6"/>
  <c r="H136" i="6"/>
  <c r="D3" i="6"/>
  <c r="B3" i="6"/>
  <c r="F8" i="10"/>
  <c r="F3" i="7" s="1"/>
  <c r="F206" i="6"/>
  <c r="G206" i="6" s="1"/>
  <c r="F205" i="6"/>
  <c r="G205" i="6" s="1"/>
  <c r="F204" i="6"/>
  <c r="G204" i="6" s="1"/>
  <c r="F203" i="6"/>
  <c r="G203" i="6" s="1"/>
  <c r="F202" i="6"/>
  <c r="G202" i="6" s="1"/>
  <c r="F201" i="6"/>
  <c r="G201" i="6" s="1"/>
  <c r="F200" i="6"/>
  <c r="G200" i="6" s="1"/>
  <c r="F199" i="6"/>
  <c r="G199" i="6" s="1"/>
  <c r="F198" i="6"/>
  <c r="G198" i="6" s="1"/>
  <c r="F197" i="6"/>
  <c r="G197" i="6" s="1"/>
  <c r="F196" i="6"/>
  <c r="G196" i="6" s="1"/>
  <c r="F195" i="6"/>
  <c r="G195" i="6" s="1"/>
  <c r="F194" i="6"/>
  <c r="G194" i="6" s="1"/>
  <c r="F193" i="6"/>
  <c r="G193" i="6" s="1"/>
  <c r="F192" i="6"/>
  <c r="G192" i="6" s="1"/>
  <c r="G179" i="6"/>
  <c r="G178" i="6"/>
  <c r="G177" i="6"/>
  <c r="G176" i="6"/>
  <c r="G175" i="6"/>
  <c r="G174" i="6"/>
  <c r="G173" i="6"/>
  <c r="G172" i="6"/>
  <c r="G171" i="6"/>
  <c r="G170" i="6"/>
  <c r="G169" i="6"/>
  <c r="G168" i="6"/>
  <c r="G167" i="6"/>
  <c r="G166" i="6"/>
  <c r="G165" i="6"/>
  <c r="G164" i="6"/>
  <c r="G163" i="6"/>
  <c r="G162" i="6"/>
  <c r="G161" i="6"/>
  <c r="F155" i="6"/>
  <c r="F154" i="6"/>
  <c r="F153" i="6"/>
  <c r="F152" i="6"/>
  <c r="F151" i="6"/>
  <c r="F150" i="6"/>
  <c r="F149" i="6"/>
  <c r="F148" i="6"/>
  <c r="F147" i="6"/>
  <c r="F146" i="6"/>
  <c r="F145" i="6"/>
  <c r="F144" i="6"/>
  <c r="F143" i="6"/>
  <c r="F142" i="6"/>
  <c r="F141" i="6"/>
  <c r="F140" i="6"/>
  <c r="F139" i="6"/>
  <c r="F138" i="6"/>
  <c r="F137" i="6"/>
  <c r="F136" i="6"/>
  <c r="K86" i="6"/>
  <c r="K85" i="6"/>
  <c r="K84" i="6"/>
  <c r="K83" i="6"/>
  <c r="K82" i="6"/>
  <c r="K81" i="6"/>
  <c r="K80" i="6"/>
  <c r="K79" i="6"/>
  <c r="K78" i="6"/>
  <c r="K77" i="6"/>
  <c r="K76" i="6"/>
  <c r="J76" i="6"/>
  <c r="G72" i="6"/>
  <c r="K72" i="6" s="1"/>
  <c r="G71" i="6"/>
  <c r="K71" i="6" s="1"/>
  <c r="G70" i="6"/>
  <c r="K70" i="6" s="1"/>
  <c r="G69" i="6"/>
  <c r="K69" i="6" s="1"/>
  <c r="G68" i="6"/>
  <c r="K68" i="6" s="1"/>
  <c r="G67" i="6"/>
  <c r="K67" i="6" s="1"/>
  <c r="G66" i="6"/>
  <c r="K66" i="6" s="1"/>
  <c r="G65" i="6"/>
  <c r="K65" i="6" s="1"/>
  <c r="G64" i="6"/>
  <c r="K64" i="6" s="1"/>
  <c r="G63" i="6"/>
  <c r="K63" i="6" s="1"/>
  <c r="G62" i="6"/>
  <c r="K62" i="6" s="1"/>
  <c r="G61" i="6"/>
  <c r="K61" i="6" s="1"/>
  <c r="G60" i="6"/>
  <c r="K60" i="6" s="1"/>
  <c r="G59" i="6"/>
  <c r="K59" i="6" s="1"/>
  <c r="G58" i="6"/>
  <c r="K58" i="6" s="1"/>
  <c r="G57" i="6"/>
  <c r="K57" i="6" s="1"/>
  <c r="G56" i="6"/>
  <c r="K56" i="6" s="1"/>
  <c r="G55" i="6"/>
  <c r="K55" i="6" s="1"/>
  <c r="G54" i="6"/>
  <c r="K54" i="6" s="1"/>
  <c r="G53" i="6"/>
  <c r="K53" i="6" s="1"/>
  <c r="J54" i="6"/>
  <c r="J55" i="6"/>
  <c r="J56" i="6"/>
  <c r="J57" i="6"/>
  <c r="J58" i="6"/>
  <c r="J59" i="6"/>
  <c r="J60" i="6"/>
  <c r="J61" i="6"/>
  <c r="J62" i="6"/>
  <c r="J63" i="6"/>
  <c r="J64" i="6"/>
  <c r="J65" i="6"/>
  <c r="J66" i="6"/>
  <c r="J67" i="6"/>
  <c r="J68" i="6"/>
  <c r="J69" i="6"/>
  <c r="J70" i="6"/>
  <c r="J71" i="6"/>
  <c r="J72" i="6"/>
  <c r="J53" i="6"/>
  <c r="H17" i="6"/>
  <c r="H18" i="6"/>
  <c r="H19" i="6"/>
  <c r="H20" i="6"/>
  <c r="H21" i="6"/>
  <c r="H22" i="6"/>
  <c r="H23" i="6"/>
  <c r="H24" i="6"/>
  <c r="H25" i="6"/>
  <c r="H26" i="6"/>
  <c r="H27" i="6"/>
  <c r="H28" i="6"/>
  <c r="H29" i="6"/>
  <c r="H30" i="6"/>
  <c r="H31" i="6"/>
  <c r="H32" i="6"/>
  <c r="H33" i="6"/>
  <c r="H34" i="6"/>
  <c r="H35" i="6"/>
  <c r="H36" i="6"/>
  <c r="H37" i="6"/>
  <c r="H38" i="6"/>
  <c r="H39" i="6"/>
  <c r="H40" i="6"/>
  <c r="H16" i="6"/>
  <c r="K15" i="7" l="1"/>
  <c r="F3" i="6"/>
  <c r="F3" i="9"/>
  <c r="K88" i="6"/>
  <c r="N49" i="6" s="1"/>
  <c r="M12" i="10" s="1"/>
  <c r="M14" i="10" s="1"/>
  <c r="G160" i="6"/>
  <c r="J181" i="6" s="1"/>
  <c r="L132" i="6" l="1"/>
  <c r="O12" i="10" s="1"/>
  <c r="O14" i="10" s="1"/>
  <c r="H26" i="9"/>
  <c r="H22" i="9"/>
  <c r="H18" i="9"/>
  <c r="H19" i="9"/>
  <c r="H25" i="9"/>
  <c r="H21" i="9"/>
  <c r="H17" i="9"/>
  <c r="H23" i="9"/>
  <c r="H15" i="9"/>
  <c r="H24" i="9"/>
  <c r="H20" i="9"/>
  <c r="H16" i="9"/>
  <c r="K36" i="7"/>
  <c r="L11" i="7" s="1"/>
  <c r="L17" i="10" s="1"/>
  <c r="L19" i="10" s="1"/>
  <c r="I208" i="6" l="1"/>
  <c r="L188" i="6" s="1"/>
  <c r="P12" i="10" s="1"/>
  <c r="P14" i="10" s="1"/>
  <c r="G125" i="6"/>
  <c r="L95" i="6" l="1"/>
  <c r="N12" i="10" s="1"/>
  <c r="N14" i="10" s="1"/>
  <c r="F15" i="9"/>
  <c r="F16" i="9" l="1"/>
  <c r="F17" i="9"/>
  <c r="F18" i="9"/>
  <c r="F19" i="9"/>
  <c r="F20" i="9"/>
  <c r="F21" i="9"/>
  <c r="F22" i="9"/>
  <c r="F23" i="9"/>
  <c r="F24" i="9"/>
  <c r="F25" i="9"/>
  <c r="F26" i="9"/>
  <c r="J86" i="6"/>
  <c r="K86" i="7" l="1"/>
  <c r="L66" i="7" s="1"/>
  <c r="N17" i="10" s="1"/>
  <c r="N19" i="10" s="1"/>
  <c r="H48" i="7"/>
  <c r="H51" i="7"/>
  <c r="H52" i="7"/>
  <c r="H53" i="7"/>
  <c r="H54" i="7"/>
  <c r="H55" i="7"/>
  <c r="H56" i="7"/>
  <c r="J77" i="6"/>
  <c r="J78" i="6"/>
  <c r="J79" i="6"/>
  <c r="J80" i="6"/>
  <c r="J81" i="6"/>
  <c r="J82" i="6"/>
  <c r="J83" i="6"/>
  <c r="J84" i="6"/>
  <c r="J85" i="6"/>
  <c r="I16" i="6" l="1"/>
  <c r="I17" i="6"/>
  <c r="I18" i="6"/>
  <c r="I19" i="6"/>
  <c r="I20" i="6"/>
  <c r="I21" i="6"/>
  <c r="I22" i="6"/>
  <c r="I23" i="6"/>
  <c r="I24" i="6"/>
  <c r="I25" i="6"/>
  <c r="I26" i="6"/>
  <c r="I27" i="6"/>
  <c r="I28" i="6"/>
  <c r="I29" i="6"/>
  <c r="I30" i="6"/>
  <c r="I31" i="6"/>
  <c r="I32" i="6"/>
  <c r="I33" i="6"/>
  <c r="I34" i="6"/>
  <c r="I35" i="6"/>
  <c r="I36" i="6"/>
  <c r="I37" i="6"/>
  <c r="I38" i="6"/>
  <c r="I39" i="6"/>
  <c r="I40" i="6"/>
  <c r="I42" i="6" l="1"/>
  <c r="N11" i="6" l="1"/>
  <c r="L12" i="10" s="1"/>
  <c r="L14" i="10" s="1"/>
  <c r="H28" i="9"/>
  <c r="L11" i="9" l="1"/>
  <c r="L22" i="10" s="1"/>
  <c r="B1" i="9"/>
  <c r="B1" i="7"/>
  <c r="B1" i="6"/>
  <c r="E18" i="10" l="1"/>
  <c r="H49" i="7"/>
  <c r="H50" i="7"/>
  <c r="H57" i="7"/>
  <c r="H59" i="7" l="1"/>
  <c r="L44" i="7" s="1"/>
  <c r="M17" i="10" s="1"/>
  <c r="M19" i="10" s="1"/>
  <c r="P19" i="10" s="1"/>
  <c r="L24" i="10" l="1"/>
  <c r="N24" i="10" l="1"/>
  <c r="D17" i="10" l="1"/>
  <c r="D16" i="10"/>
  <c r="F16" i="10" s="1"/>
  <c r="F17" i="10" l="1"/>
  <c r="R14" i="10"/>
  <c r="D15" i="10" l="1"/>
  <c r="F15" i="10" l="1"/>
  <c r="G20" i="10" s="1"/>
</calcChain>
</file>

<file path=xl/sharedStrings.xml><?xml version="1.0" encoding="utf-8"?>
<sst xmlns="http://schemas.openxmlformats.org/spreadsheetml/2006/main" count="556" uniqueCount="177">
  <si>
    <t>Valor</t>
  </si>
  <si>
    <t>TIPO</t>
  </si>
  <si>
    <t>Item</t>
  </si>
  <si>
    <t>Vazio</t>
  </si>
  <si>
    <t>Ti</t>
  </si>
  <si>
    <t>Tecto</t>
  </si>
  <si>
    <t>Meta</t>
  </si>
  <si>
    <t>TIPO orientação</t>
  </si>
  <si>
    <t>Nome</t>
  </si>
  <si>
    <t>Unidade curricular</t>
  </si>
  <si>
    <t>VALOR</t>
  </si>
  <si>
    <t>INVESTIGAÇÃO</t>
  </si>
  <si>
    <t>GESTÃO</t>
  </si>
  <si>
    <t>PRODUTO</t>
  </si>
  <si>
    <t>Produto</t>
  </si>
  <si>
    <r>
      <t>M</t>
    </r>
    <r>
      <rPr>
        <vertAlign val="subscript"/>
        <sz val="11"/>
        <color theme="1"/>
        <rFont val="Calibri"/>
        <family val="2"/>
        <scheme val="minor"/>
      </rPr>
      <t>I,pj,i</t>
    </r>
  </si>
  <si>
    <t>TIPO participação</t>
  </si>
  <si>
    <t>TRANSFERÊNCIA</t>
  </si>
  <si>
    <t>Ti- tipo de publicação</t>
  </si>
  <si>
    <t xml:space="preserve">Ti - tipo de participação </t>
  </si>
  <si>
    <r>
      <rPr>
        <sz val="11"/>
        <color theme="1"/>
        <rFont val="Calibri"/>
        <family val="2"/>
        <scheme val="minor"/>
      </rPr>
      <t>M</t>
    </r>
    <r>
      <rPr>
        <vertAlign val="subscript"/>
        <sz val="11"/>
        <color theme="1"/>
        <rFont val="Calibri"/>
        <family val="2"/>
        <scheme val="minor"/>
      </rPr>
      <t>pu.I</t>
    </r>
  </si>
  <si>
    <r>
      <t>M</t>
    </r>
    <r>
      <rPr>
        <vertAlign val="subscript"/>
        <sz val="11"/>
        <color theme="1"/>
        <rFont val="Calibri"/>
        <family val="2"/>
        <scheme val="minor"/>
      </rPr>
      <t>pu.I,i</t>
    </r>
  </si>
  <si>
    <r>
      <rPr>
        <sz val="11"/>
        <color theme="1"/>
        <rFont val="Calibri"/>
        <family val="2"/>
        <scheme val="minor"/>
      </rPr>
      <t>M</t>
    </r>
    <r>
      <rPr>
        <vertAlign val="subscript"/>
        <sz val="11"/>
        <color theme="1"/>
        <rFont val="Calibri"/>
        <family val="2"/>
        <scheme val="minor"/>
      </rPr>
      <t>pt.T</t>
    </r>
  </si>
  <si>
    <r>
      <rPr>
        <sz val="11"/>
        <color theme="1"/>
        <rFont val="Calibri"/>
        <family val="2"/>
        <scheme val="minor"/>
      </rPr>
      <t>M</t>
    </r>
    <r>
      <rPr>
        <vertAlign val="subscript"/>
        <sz val="11"/>
        <color theme="1"/>
        <rFont val="Calibri"/>
        <family val="2"/>
        <scheme val="minor"/>
      </rPr>
      <t>ps.T</t>
    </r>
  </si>
  <si>
    <r>
      <t>M</t>
    </r>
    <r>
      <rPr>
        <vertAlign val="subscript"/>
        <sz val="11"/>
        <color theme="1"/>
        <rFont val="Calibri"/>
        <family val="2"/>
        <scheme val="minor"/>
      </rPr>
      <t>ps.T,i</t>
    </r>
  </si>
  <si>
    <r>
      <t>M</t>
    </r>
    <r>
      <rPr>
        <vertAlign val="subscript"/>
        <sz val="11"/>
        <color theme="1"/>
        <rFont val="Calibri"/>
        <family val="2"/>
        <scheme val="minor"/>
      </rPr>
      <t>pt.T,i</t>
    </r>
  </si>
  <si>
    <r>
      <t>Mgu</t>
    </r>
    <r>
      <rPr>
        <vertAlign val="subscript"/>
        <sz val="11"/>
        <color theme="1"/>
        <rFont val="Calibri"/>
        <family val="2"/>
        <scheme val="minor"/>
      </rPr>
      <t>.G,i</t>
    </r>
  </si>
  <si>
    <r>
      <rPr>
        <sz val="11"/>
        <color theme="1"/>
        <rFont val="Calibri"/>
        <family val="2"/>
        <scheme val="minor"/>
      </rPr>
      <t>M</t>
    </r>
    <r>
      <rPr>
        <vertAlign val="subscript"/>
        <sz val="11"/>
        <color theme="1"/>
        <rFont val="Calibri"/>
        <family val="2"/>
        <scheme val="minor"/>
      </rPr>
      <t>gu.G</t>
    </r>
  </si>
  <si>
    <t>PERÍODO</t>
  </si>
  <si>
    <t>VALORAÇÃO INTERMÉDIA</t>
  </si>
  <si>
    <t>alfa</t>
  </si>
  <si>
    <t>Ano</t>
  </si>
  <si>
    <t xml:space="preserve">a </t>
  </si>
  <si>
    <t>∑</t>
  </si>
  <si>
    <t>Leccionação</t>
  </si>
  <si>
    <t>*a confirmar pelo Resp geral ou local</t>
  </si>
  <si>
    <t>NOME:</t>
  </si>
  <si>
    <t>PERÍODO:</t>
  </si>
  <si>
    <t>Norma técnica internacional</t>
  </si>
  <si>
    <t>Livro nacional ou internacional de divulgação técnico-científica</t>
  </si>
  <si>
    <t>Norma técnica nacional</t>
  </si>
  <si>
    <t>Incubação e formação de empresa de base tecnológica</t>
  </si>
  <si>
    <t>Curso de formação profissional (responsável)</t>
  </si>
  <si>
    <t>Prestação de serviço (responsável)</t>
  </si>
  <si>
    <t>Consultoria técnica (responsável)</t>
  </si>
  <si>
    <t>Descrição da actividade</t>
  </si>
  <si>
    <t>Htsi</t>
  </si>
  <si>
    <t>Val_meta</t>
  </si>
  <si>
    <t>a</t>
  </si>
  <si>
    <t>Acrónimo</t>
  </si>
  <si>
    <t>Þ</t>
  </si>
  <si>
    <t>Autores</t>
  </si>
  <si>
    <t>Revista/Editora</t>
  </si>
  <si>
    <t>k€ total</t>
  </si>
  <si>
    <t>Acções COST ou similares</t>
  </si>
  <si>
    <r>
      <t>k</t>
    </r>
    <r>
      <rPr>
        <sz val="11"/>
        <color theme="1"/>
        <rFont val="Calibri"/>
        <family val="2"/>
      </rPr>
      <t>€ período</t>
    </r>
  </si>
  <si>
    <t>Mestrado (dissertação ou equivalente)</t>
  </si>
  <si>
    <t>Edição de livro internacional em editora reconhecida</t>
  </si>
  <si>
    <t>Livro internacional de I&amp;DT em editora reconhecida</t>
  </si>
  <si>
    <t>Livro nacional de I&amp;DT em editora reconhecida</t>
  </si>
  <si>
    <t>Membro do corpo editorial de revista não listada no ISI</t>
  </si>
  <si>
    <r>
      <t>M</t>
    </r>
    <r>
      <rPr>
        <vertAlign val="subscript"/>
        <sz val="11"/>
        <color theme="1"/>
        <rFont val="Calibri"/>
        <family val="2"/>
        <scheme val="minor"/>
      </rPr>
      <t>ac.E,i</t>
    </r>
  </si>
  <si>
    <t>Ti - tipo de orientação</t>
  </si>
  <si>
    <t>Mti</t>
  </si>
  <si>
    <r>
      <t>Mog</t>
    </r>
    <r>
      <rPr>
        <vertAlign val="subscript"/>
        <sz val="11"/>
        <color theme="1"/>
        <rFont val="Calibri"/>
        <family val="2"/>
        <scheme val="minor"/>
      </rPr>
      <t>.G,i</t>
    </r>
  </si>
  <si>
    <t>Ti - Tipo de lecionação</t>
  </si>
  <si>
    <t>Lecionação</t>
  </si>
  <si>
    <t>TIPO lecionação</t>
  </si>
  <si>
    <t>Ti - tipo de contribuição</t>
  </si>
  <si>
    <t>Ti - Tipo de prestação de serviços ou consultoria</t>
  </si>
  <si>
    <t>Ti - Tipo de cargo</t>
  </si>
  <si>
    <t xml:space="preserve">Mti - Nº de meses no cargo </t>
  </si>
  <si>
    <t>Mti - Nº de meses na atividade</t>
  </si>
  <si>
    <t>Ti - Tipo de actividade de avaliação</t>
  </si>
  <si>
    <t>meses total</t>
  </si>
  <si>
    <t>meses período</t>
  </si>
  <si>
    <t>Membro do corpo editorial de revista listada no ISI</t>
  </si>
  <si>
    <t>Actividades de carácter pontual</t>
  </si>
  <si>
    <t>Actividades de carácter temporal</t>
  </si>
  <si>
    <t>1 - Atividades de PRODUÇÃO CIENTÍFICA E TECNOLÓGICA</t>
  </si>
  <si>
    <r>
      <t>1.1 Publicações científicas (C</t>
    </r>
    <r>
      <rPr>
        <b/>
        <vertAlign val="subscript"/>
        <sz val="14"/>
        <color theme="1"/>
        <rFont val="Calibri"/>
        <family val="2"/>
        <scheme val="minor"/>
      </rPr>
      <t>pu.I</t>
    </r>
    <r>
      <rPr>
        <b/>
        <sz val="14"/>
        <color theme="1"/>
        <rFont val="Calibri"/>
        <family val="2"/>
        <scheme val="minor"/>
      </rPr>
      <t>)</t>
    </r>
  </si>
  <si>
    <t>2 Atividades de TRANSMISSÃO, EXTENÇÃO E DESSIMINAÇÃO</t>
  </si>
  <si>
    <r>
      <t>2.2 Propriedade industrial/intelectual, legislação, etc (C</t>
    </r>
    <r>
      <rPr>
        <b/>
        <vertAlign val="subscript"/>
        <sz val="14"/>
        <color theme="1"/>
        <rFont val="Calibri"/>
        <family val="2"/>
        <scheme val="minor"/>
      </rPr>
      <t>pt.T</t>
    </r>
    <r>
      <rPr>
        <b/>
        <sz val="14"/>
        <color theme="1"/>
        <rFont val="Calibri"/>
        <family val="2"/>
        <scheme val="minor"/>
      </rPr>
      <t>)</t>
    </r>
  </si>
  <si>
    <r>
      <t>2.3 Prestação de serviços, consultoria, etc (C</t>
    </r>
    <r>
      <rPr>
        <b/>
        <vertAlign val="subscript"/>
        <sz val="14"/>
        <color theme="1"/>
        <rFont val="Calibri"/>
        <family val="2"/>
        <scheme val="minor"/>
      </rPr>
      <t>ps.T</t>
    </r>
    <r>
      <rPr>
        <b/>
        <sz val="14"/>
        <color theme="1"/>
        <rFont val="Calibri"/>
        <family val="2"/>
        <scheme val="minor"/>
      </rPr>
      <t>)</t>
    </r>
  </si>
  <si>
    <t>3 Atividades de  GESTÃO</t>
  </si>
  <si>
    <t>3.1 Gestão universitária e em organizações científicas (Cgu.G)</t>
  </si>
  <si>
    <t xml:space="preserve">Artigo publicado em revista do quartil Q1 </t>
  </si>
  <si>
    <t>Artigo publicado em revista do quartil Q2</t>
  </si>
  <si>
    <t>Capítulo de livro internacional (excluindo atas de conferências)</t>
  </si>
  <si>
    <t>Artigo publicado em revista do quartil Q4</t>
  </si>
  <si>
    <t>Capítulo de livro nacional (excluindo atas de conferências)</t>
  </si>
  <si>
    <t>Nota: Deve ser preenchida uma linha por ano civil</t>
  </si>
  <si>
    <t>Responsável geral de projeto de I&amp;D internacional</t>
  </si>
  <si>
    <t>Responsável local de projeto de I&amp;D internacional</t>
  </si>
  <si>
    <t>Responsável local de projeto de I&amp;D nacional</t>
  </si>
  <si>
    <t>Participante em projeto de I&amp;D de parceria nacional ou internacional</t>
  </si>
  <si>
    <t>Membro de unidade de I&amp;D do programa de financiamento da FCT classificada com ‘Excelente’ ou ‘Muito Bom’</t>
  </si>
  <si>
    <t>Membro de uma unidade de I&amp;D abrangida pelo programa de financiamento da FCT classificada com ‘Bom’</t>
  </si>
  <si>
    <t>Responsável de Ação COST ou rede de investigação equivalente</t>
  </si>
  <si>
    <t>Responsável de projeto de cooperação transnacional (e.g. ações integradas)</t>
  </si>
  <si>
    <t>Participante em projeto de cooperação transnacional (e.g. ações integradas)</t>
  </si>
  <si>
    <r>
      <rPr>
        <sz val="11"/>
        <color theme="1"/>
        <rFont val="Calibri"/>
        <family val="2"/>
        <scheme val="minor"/>
      </rPr>
      <t>M</t>
    </r>
    <r>
      <rPr>
        <vertAlign val="subscript"/>
        <sz val="11"/>
        <color theme="1"/>
        <rFont val="Calibri"/>
        <family val="2"/>
        <scheme val="minor"/>
      </rPr>
      <t>pj.I</t>
    </r>
  </si>
  <si>
    <t>Atividades de carácter temporal</t>
  </si>
  <si>
    <t>Editor-Chefe de revista listada no ISI</t>
  </si>
  <si>
    <t>Editor-Associado de revista listada no ISI</t>
  </si>
  <si>
    <t>Editor-Chefe de revista não listada no ISI</t>
  </si>
  <si>
    <t>Editor-Associado de revista não listada no ISI</t>
  </si>
  <si>
    <t>Atividades de carácter pontual</t>
  </si>
  <si>
    <t>Organização de Conferências/Congressos/workshops</t>
  </si>
  <si>
    <t>Membro de júri de doutoramento (excluindo orientadores)</t>
  </si>
  <si>
    <t>Membro de júri de mestrado (excluindo orientadores)</t>
  </si>
  <si>
    <t>Avaliador de programa de I&amp;DT</t>
  </si>
  <si>
    <t>Revisão científica verificada através de Publons</t>
  </si>
  <si>
    <r>
      <t>1.4 Actividades de reconhecimento pela comunidade científica (C</t>
    </r>
    <r>
      <rPr>
        <b/>
        <vertAlign val="subscript"/>
        <sz val="14"/>
        <color theme="1"/>
        <rFont val="Calibri"/>
        <family val="2"/>
        <scheme val="minor"/>
      </rPr>
      <t>re.I</t>
    </r>
    <r>
      <rPr>
        <b/>
        <sz val="14"/>
        <color theme="1"/>
        <rFont val="Calibri"/>
        <family val="2"/>
        <scheme val="minor"/>
      </rPr>
      <t>)</t>
    </r>
  </si>
  <si>
    <r>
      <t>M</t>
    </r>
    <r>
      <rPr>
        <vertAlign val="subscript"/>
        <sz val="11"/>
        <color theme="1"/>
        <rFont val="Calibri"/>
        <family val="2"/>
        <scheme val="minor"/>
      </rPr>
      <t>re.I,i</t>
    </r>
  </si>
  <si>
    <r>
      <rPr>
        <sz val="11"/>
        <color theme="1"/>
        <rFont val="Calibri"/>
        <family val="2"/>
        <scheme val="minor"/>
      </rPr>
      <t>M</t>
    </r>
    <r>
      <rPr>
        <vertAlign val="subscript"/>
        <sz val="11"/>
        <color theme="1"/>
        <rFont val="Calibri"/>
        <family val="2"/>
        <scheme val="minor"/>
      </rPr>
      <t>re.I</t>
    </r>
  </si>
  <si>
    <t>meses</t>
  </si>
  <si>
    <t>VALORAÇÃO</t>
  </si>
  <si>
    <r>
      <rPr>
        <sz val="11"/>
        <color theme="1"/>
        <rFont val="Calibri"/>
        <family val="2"/>
        <scheme val="minor"/>
      </rPr>
      <t>C</t>
    </r>
    <r>
      <rPr>
        <vertAlign val="subscript"/>
        <sz val="11"/>
        <color theme="1"/>
        <rFont val="Calibri"/>
        <family val="2"/>
        <scheme val="minor"/>
      </rPr>
      <t>pu.I</t>
    </r>
  </si>
  <si>
    <r>
      <rPr>
        <sz val="11"/>
        <color theme="1"/>
        <rFont val="Calibri"/>
        <family val="2"/>
        <scheme val="minor"/>
      </rPr>
      <t>C</t>
    </r>
    <r>
      <rPr>
        <vertAlign val="subscript"/>
        <sz val="11"/>
        <color theme="1"/>
        <rFont val="Calibri"/>
        <family val="2"/>
        <scheme val="minor"/>
      </rPr>
      <t>re.I</t>
    </r>
  </si>
  <si>
    <t>Doutoramento (anual)</t>
  </si>
  <si>
    <t>(dd/mm/aaaa)</t>
  </si>
  <si>
    <t>=&gt;</t>
  </si>
  <si>
    <r>
      <t>2.1 Unidades curriculares (C</t>
    </r>
    <r>
      <rPr>
        <b/>
        <vertAlign val="subscript"/>
        <sz val="14"/>
        <color theme="1"/>
        <rFont val="Calibri"/>
        <family val="2"/>
        <scheme val="minor"/>
      </rPr>
      <t>uc.T</t>
    </r>
    <r>
      <rPr>
        <b/>
        <sz val="14"/>
        <color theme="1"/>
        <rFont val="Calibri"/>
        <family val="2"/>
        <scheme val="minor"/>
      </rPr>
      <t>)</t>
    </r>
  </si>
  <si>
    <r>
      <rPr>
        <sz val="11"/>
        <color theme="1"/>
        <rFont val="Calibri"/>
        <family val="2"/>
        <scheme val="minor"/>
      </rPr>
      <t>M</t>
    </r>
    <r>
      <rPr>
        <vertAlign val="subscript"/>
        <sz val="11"/>
        <color theme="1"/>
        <rFont val="Calibri"/>
        <family val="2"/>
        <scheme val="minor"/>
      </rPr>
      <t>uc.T</t>
    </r>
  </si>
  <si>
    <r>
      <rPr>
        <sz val="11"/>
        <color theme="1"/>
        <rFont val="Calibri"/>
        <family val="2"/>
        <scheme val="minor"/>
      </rPr>
      <t>C</t>
    </r>
    <r>
      <rPr>
        <vertAlign val="subscript"/>
        <sz val="11"/>
        <color theme="1"/>
        <rFont val="Calibri"/>
        <family val="2"/>
        <scheme val="minor"/>
      </rPr>
      <t>uc.T</t>
    </r>
  </si>
  <si>
    <r>
      <t>Muc.T</t>
    </r>
    <r>
      <rPr>
        <vertAlign val="subscript"/>
        <sz val="11"/>
        <color theme="1"/>
        <rFont val="Calibri"/>
        <family val="2"/>
        <scheme val="minor"/>
      </rPr>
      <t>,i</t>
    </r>
  </si>
  <si>
    <t>Projeto legislativo internacional</t>
  </si>
  <si>
    <t>Projeto legislativo nacional</t>
  </si>
  <si>
    <t>Publicações de divulgação técnico-científica e/ou pedagógica</t>
  </si>
  <si>
    <r>
      <rPr>
        <sz val="11"/>
        <color theme="1"/>
        <rFont val="Calibri"/>
        <family val="2"/>
        <scheme val="minor"/>
      </rPr>
      <t>C</t>
    </r>
    <r>
      <rPr>
        <vertAlign val="subscript"/>
        <sz val="11"/>
        <color theme="1"/>
        <rFont val="Calibri"/>
        <family val="2"/>
        <scheme val="minor"/>
      </rPr>
      <t>pt.T</t>
    </r>
  </si>
  <si>
    <t>Projeto de consultoria (responsável)</t>
  </si>
  <si>
    <t xml:space="preserve">Formação no âmbito de protocolo com a universidade (responsável) </t>
  </si>
  <si>
    <t>Ação de divulgação de ciência e tecnologia (responsável)</t>
  </si>
  <si>
    <t>Participante em curso de formação profissional, formação no âmbito de protocolo com a universidade, ação de divulgação de ciência e tecnologia, prestação de serviço ou consultoria técnica</t>
  </si>
  <si>
    <r>
      <rPr>
        <sz val="11"/>
        <color theme="1"/>
        <rFont val="Calibri"/>
        <family val="2"/>
        <scheme val="minor"/>
      </rPr>
      <t>C</t>
    </r>
    <r>
      <rPr>
        <vertAlign val="subscript"/>
        <sz val="11"/>
        <color theme="1"/>
        <rFont val="Calibri"/>
        <family val="2"/>
        <scheme val="minor"/>
      </rPr>
      <t>ps.T</t>
    </r>
  </si>
  <si>
    <t>Projecto</t>
  </si>
  <si>
    <r>
      <rPr>
        <sz val="11"/>
        <color theme="1"/>
        <rFont val="Calibri"/>
        <family val="2"/>
        <scheme val="minor"/>
      </rPr>
      <t>C</t>
    </r>
    <r>
      <rPr>
        <vertAlign val="subscript"/>
        <sz val="11"/>
        <color theme="1"/>
        <rFont val="Calibri"/>
        <family val="2"/>
        <scheme val="minor"/>
      </rPr>
      <t>gu.G</t>
    </r>
  </si>
  <si>
    <t>Total</t>
  </si>
  <si>
    <t>AVALIAÇÃO DO DESEMPENHO DOS INVESTIGADORES (DL 57) DO ISA</t>
  </si>
  <si>
    <r>
      <t>1.2 Projectos científicos (C</t>
    </r>
    <r>
      <rPr>
        <b/>
        <vertAlign val="subscript"/>
        <sz val="14"/>
        <color theme="1"/>
        <rFont val="Calibri"/>
        <family val="2"/>
        <scheme val="minor"/>
      </rPr>
      <t>pr.I</t>
    </r>
    <r>
      <rPr>
        <b/>
        <sz val="14"/>
        <color theme="1"/>
        <rFont val="Calibri"/>
        <family val="2"/>
        <scheme val="minor"/>
      </rPr>
      <t>)</t>
    </r>
  </si>
  <si>
    <r>
      <rPr>
        <sz val="11"/>
        <color theme="1"/>
        <rFont val="Calibri"/>
        <family val="2"/>
        <scheme val="minor"/>
      </rPr>
      <t>C</t>
    </r>
    <r>
      <rPr>
        <vertAlign val="subscript"/>
        <sz val="11"/>
        <color theme="1"/>
        <rFont val="Calibri"/>
        <family val="2"/>
        <scheme val="minor"/>
      </rPr>
      <t>pr.I</t>
    </r>
  </si>
  <si>
    <r>
      <rPr>
        <sz val="11"/>
        <color theme="1"/>
        <rFont val="Calibri"/>
        <family val="2"/>
        <scheme val="minor"/>
      </rPr>
      <t>C</t>
    </r>
    <r>
      <rPr>
        <vertAlign val="subscript"/>
        <sz val="11"/>
        <color theme="1"/>
        <rFont val="Calibri"/>
        <family val="2"/>
        <scheme val="minor"/>
      </rPr>
      <t>lcp.I</t>
    </r>
  </si>
  <si>
    <r>
      <t>1.3 Iniciativas de infraestruturas laboratoriais e computacioais e autoria de patentes (C</t>
    </r>
    <r>
      <rPr>
        <b/>
        <vertAlign val="subscript"/>
        <sz val="14"/>
        <color theme="1"/>
        <rFont val="Calibri"/>
        <family val="2"/>
        <scheme val="minor"/>
      </rPr>
      <t>lcp.I</t>
    </r>
    <r>
      <rPr>
        <b/>
        <sz val="14"/>
        <color theme="1"/>
        <rFont val="Calibri"/>
        <family val="2"/>
        <scheme val="minor"/>
      </rPr>
      <t>)</t>
    </r>
  </si>
  <si>
    <r>
      <rPr>
        <sz val="11"/>
        <color theme="1"/>
        <rFont val="Calibri"/>
        <family val="2"/>
        <scheme val="minor"/>
      </rPr>
      <t>M</t>
    </r>
    <r>
      <rPr>
        <vertAlign val="subscript"/>
        <sz val="11"/>
        <color theme="1"/>
        <rFont val="Calibri"/>
        <family val="2"/>
        <scheme val="minor"/>
      </rPr>
      <t>lcp.I</t>
    </r>
  </si>
  <si>
    <t>Palestra ou conferência a convite</t>
  </si>
  <si>
    <r>
      <rPr>
        <sz val="11"/>
        <color theme="1"/>
        <rFont val="Calibri"/>
        <family val="2"/>
        <scheme val="minor"/>
      </rPr>
      <t>C</t>
    </r>
    <r>
      <rPr>
        <vertAlign val="subscript"/>
        <sz val="11"/>
        <color theme="1"/>
        <rFont val="Calibri"/>
        <family val="2"/>
        <scheme val="minor"/>
      </rPr>
      <t>ac.I</t>
    </r>
  </si>
  <si>
    <r>
      <rPr>
        <sz val="11"/>
        <color theme="1"/>
        <rFont val="Calibri"/>
        <family val="2"/>
        <scheme val="minor"/>
      </rPr>
      <t>M</t>
    </r>
    <r>
      <rPr>
        <vertAlign val="subscript"/>
        <sz val="11"/>
        <color theme="1"/>
        <rFont val="Calibri"/>
        <family val="2"/>
        <scheme val="minor"/>
      </rPr>
      <t>ac.I</t>
    </r>
  </si>
  <si>
    <t>Cargos em grupos de trabalho com nomeação institucional</t>
  </si>
  <si>
    <r>
      <t>M</t>
    </r>
    <r>
      <rPr>
        <vertAlign val="subscript"/>
        <sz val="11"/>
        <color theme="1"/>
        <rFont val="Calibri"/>
        <family val="2"/>
        <scheme val="minor"/>
      </rPr>
      <t>lcp.I,i</t>
    </r>
  </si>
  <si>
    <r>
      <t>1.7 Acompanhamento e orientação de alunos (C</t>
    </r>
    <r>
      <rPr>
        <b/>
        <vertAlign val="subscript"/>
        <sz val="14"/>
        <color theme="1"/>
        <rFont val="Calibri"/>
        <family val="2"/>
        <scheme val="minor"/>
      </rPr>
      <t>ac.I</t>
    </r>
    <r>
      <rPr>
        <b/>
        <sz val="14"/>
        <color theme="1"/>
        <rFont val="Calibri"/>
        <family val="2"/>
        <scheme val="minor"/>
      </rPr>
      <t>)</t>
    </r>
  </si>
  <si>
    <r>
      <t>Hts</t>
    </r>
    <r>
      <rPr>
        <b/>
        <vertAlign val="subscript"/>
        <sz val="11"/>
        <color theme="1"/>
        <rFont val="Calibri"/>
        <family val="2"/>
        <scheme val="minor"/>
      </rPr>
      <t xml:space="preserve">i </t>
    </r>
    <r>
      <rPr>
        <b/>
        <sz val="11"/>
        <color theme="1"/>
        <rFont val="Calibri"/>
        <family val="2"/>
        <scheme val="minor"/>
      </rPr>
      <t>- horas totais no semestre na UC</t>
    </r>
    <r>
      <rPr>
        <b/>
        <vertAlign val="subscript"/>
        <sz val="11"/>
        <color theme="1"/>
        <rFont val="Calibri"/>
        <family val="2"/>
        <scheme val="minor"/>
      </rPr>
      <t>i</t>
    </r>
  </si>
  <si>
    <t>QUCi</t>
  </si>
  <si>
    <t>QUCi - apreciação global do docente fornecida pelo sistema de inquéritos aos alunos</t>
  </si>
  <si>
    <t xml:space="preserve">Artigo publicado em revista do quartil Q3 </t>
  </si>
  <si>
    <t>Edição de número especial em revista WOS/SCOPUS</t>
  </si>
  <si>
    <t>Edição de número especial em revista não WOS/SCOPUS</t>
  </si>
  <si>
    <t>Artigo em ata de conferência internacional WOS/SCOPUS</t>
  </si>
  <si>
    <t xml:space="preserve">Artigo em revista nacional ou internacional não WOS/SCOPUS </t>
  </si>
  <si>
    <t>Edição de livro de atas</t>
  </si>
  <si>
    <t>Artigo em ata de conferência nacional ou internacional não WOS/SCOPUS</t>
  </si>
  <si>
    <t>Responsável/co-responsável de projeto de I&amp;D nacional (e.g. FCT, ADI, AGRO ou outras Instituições)</t>
  </si>
  <si>
    <t>*</t>
  </si>
  <si>
    <t>Participante em Ação COST ou rede de investigação equivalente</t>
  </si>
  <si>
    <t>Criação e instalação de infraestruturas experimentais permanentes</t>
  </si>
  <si>
    <t>Participação na manutenção de infraestruturas experimentais permanentes</t>
  </si>
  <si>
    <t xml:space="preserve">Criação de software e modelos disponibilizados ao público </t>
  </si>
  <si>
    <t>Atualização de software e modelos disponibilizado ao público</t>
  </si>
  <si>
    <t>Submissão de patente, modelo, ou desenho industrial internacional</t>
  </si>
  <si>
    <t>Submissão de patente, modelo, ou desenho industrial nacional</t>
  </si>
  <si>
    <t>Organização de sessões especiais em reuniões científicas</t>
  </si>
  <si>
    <t>Painéis ou comunicações orais</t>
  </si>
  <si>
    <t>Projeto final de licenciatura</t>
  </si>
  <si>
    <t xml:space="preserve">Cargos em órgãos de gestão da universidade </t>
  </si>
  <si>
    <t>Cargos em órgãos da instituição, e.g. comissões de curso</t>
  </si>
  <si>
    <t>Cargos em órgãos de gestão da unidade de investigação (UI)</t>
  </si>
  <si>
    <t>Cargos em órgãos de organizações ou associações de carácter científico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</si>
</sst>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vertAlign val="subscript"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vertAlign val="subscript"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2"/>
      <color theme="10"/>
      <name val="Calibri"/>
      <family val="2"/>
    </font>
    <font>
      <sz val="11"/>
      <color theme="0"/>
      <name val="Calibri"/>
      <family val="2"/>
      <scheme val="minor"/>
    </font>
    <font>
      <b/>
      <sz val="24"/>
      <color theme="0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name val="Symbol"/>
      <family val="1"/>
      <charset val="2"/>
    </font>
    <font>
      <sz val="12"/>
      <name val="Calibri"/>
      <family val="2"/>
    </font>
    <font>
      <sz val="12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/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286">
    <xf numFmtId="0" fontId="0" fillId="0" borderId="0" xfId="0"/>
    <xf numFmtId="0" fontId="6" fillId="0" borderId="9" xfId="2" applyBorder="1" applyAlignment="1" applyProtection="1">
      <alignment horizontal="center"/>
    </xf>
    <xf numFmtId="0" fontId="13" fillId="0" borderId="0" xfId="2" applyFont="1" applyAlignment="1" applyProtection="1">
      <alignment horizontal="right"/>
    </xf>
    <xf numFmtId="0" fontId="6" fillId="0" borderId="0" xfId="2" applyBorder="1" applyAlignment="1" applyProtection="1">
      <alignment horizontal="center"/>
    </xf>
    <xf numFmtId="0" fontId="3" fillId="0" borderId="0" xfId="0" applyFont="1" applyProtection="1">
      <protection locked="0"/>
    </xf>
    <xf numFmtId="0" fontId="12" fillId="0" borderId="0" xfId="0" applyFont="1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10" fillId="0" borderId="0" xfId="0" applyFont="1" applyProtection="1">
      <protection locked="0"/>
    </xf>
    <xf numFmtId="0" fontId="11" fillId="0" borderId="0" xfId="0" applyFont="1" applyAlignment="1" applyProtection="1">
      <alignment horizontal="center"/>
      <protection locked="0"/>
    </xf>
    <xf numFmtId="0" fontId="13" fillId="0" borderId="0" xfId="2" applyFont="1" applyAlignment="1" applyProtection="1">
      <alignment horizontal="right"/>
      <protection locked="0"/>
    </xf>
    <xf numFmtId="0" fontId="11" fillId="0" borderId="0" xfId="0" applyFont="1" applyProtection="1">
      <protection locked="0"/>
    </xf>
    <xf numFmtId="1" fontId="0" fillId="0" borderId="0" xfId="0" applyNumberFormat="1" applyProtection="1">
      <protection locked="0"/>
    </xf>
    <xf numFmtId="2" fontId="10" fillId="0" borderId="0" xfId="0" applyNumberFormat="1" applyFont="1" applyProtection="1">
      <protection locked="0"/>
    </xf>
    <xf numFmtId="2" fontId="0" fillId="0" borderId="0" xfId="0" applyNumberFormat="1" applyProtection="1">
      <protection locked="0"/>
    </xf>
    <xf numFmtId="0" fontId="0" fillId="0" borderId="0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5" xfId="0" applyBorder="1" applyProtection="1">
      <protection locked="0"/>
    </xf>
    <xf numFmtId="0" fontId="0" fillId="6" borderId="21" xfId="0" applyFill="1" applyBorder="1" applyProtection="1">
      <protection locked="0"/>
    </xf>
    <xf numFmtId="2" fontId="0" fillId="6" borderId="21" xfId="0" applyNumberFormat="1" applyFill="1" applyBorder="1" applyProtection="1">
      <protection locked="0"/>
    </xf>
    <xf numFmtId="0" fontId="0" fillId="6" borderId="24" xfId="0" applyFill="1" applyBorder="1" applyAlignment="1" applyProtection="1">
      <alignment horizontal="left"/>
      <protection locked="0"/>
    </xf>
    <xf numFmtId="0" fontId="0" fillId="6" borderId="17" xfId="0" applyFill="1" applyBorder="1" applyAlignment="1" applyProtection="1">
      <alignment horizontal="left"/>
      <protection locked="0"/>
    </xf>
    <xf numFmtId="0" fontId="0" fillId="6" borderId="22" xfId="0" applyFill="1" applyBorder="1" applyProtection="1">
      <protection locked="0"/>
    </xf>
    <xf numFmtId="2" fontId="0" fillId="6" borderId="22" xfId="0" applyNumberFormat="1" applyFill="1" applyBorder="1" applyProtection="1">
      <protection locked="0"/>
    </xf>
    <xf numFmtId="0" fontId="0" fillId="0" borderId="0" xfId="0" applyBorder="1" applyAlignment="1" applyProtection="1">
      <alignment horizontal="right"/>
      <protection locked="0"/>
    </xf>
    <xf numFmtId="0" fontId="0" fillId="0" borderId="7" xfId="0" applyBorder="1" applyProtection="1">
      <protection locked="0"/>
    </xf>
    <xf numFmtId="0" fontId="0" fillId="0" borderId="8" xfId="0" applyBorder="1" applyProtection="1">
      <protection locked="0"/>
    </xf>
    <xf numFmtId="0" fontId="6" fillId="0" borderId="9" xfId="2" applyBorder="1" applyAlignment="1" applyProtection="1">
      <alignment horizontal="center"/>
      <protection locked="0"/>
    </xf>
    <xf numFmtId="0" fontId="6" fillId="0" borderId="0" xfId="2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2" fontId="0" fillId="0" borderId="20" xfId="0" applyNumberFormat="1" applyBorder="1" applyProtection="1"/>
    <xf numFmtId="2" fontId="0" fillId="0" borderId="21" xfId="0" applyNumberFormat="1" applyBorder="1" applyProtection="1"/>
    <xf numFmtId="2" fontId="0" fillId="0" borderId="22" xfId="0" applyNumberFormat="1" applyBorder="1" applyProtection="1"/>
    <xf numFmtId="0" fontId="0" fillId="6" borderId="20" xfId="0" applyFill="1" applyBorder="1" applyProtection="1">
      <protection locked="0"/>
    </xf>
    <xf numFmtId="0" fontId="0" fillId="6" borderId="23" xfId="0" applyFill="1" applyBorder="1" applyProtection="1">
      <protection locked="0"/>
    </xf>
    <xf numFmtId="0" fontId="0" fillId="6" borderId="11" xfId="0" applyFill="1" applyBorder="1" applyProtection="1">
      <protection locked="0"/>
    </xf>
    <xf numFmtId="0" fontId="0" fillId="6" borderId="27" xfId="0" applyFill="1" applyBorder="1" applyProtection="1">
      <protection locked="0"/>
    </xf>
    <xf numFmtId="0" fontId="0" fillId="6" borderId="24" xfId="0" applyFill="1" applyBorder="1" applyProtection="1">
      <protection locked="0"/>
    </xf>
    <xf numFmtId="0" fontId="0" fillId="6" borderId="0" xfId="0" applyFill="1" applyBorder="1" applyProtection="1">
      <protection locked="0"/>
    </xf>
    <xf numFmtId="0" fontId="0" fillId="6" borderId="17" xfId="0" applyFill="1" applyBorder="1" applyProtection="1">
      <protection locked="0"/>
    </xf>
    <xf numFmtId="0" fontId="0" fillId="6" borderId="25" xfId="0" applyFill="1" applyBorder="1" applyProtection="1">
      <protection locked="0"/>
    </xf>
    <xf numFmtId="0" fontId="0" fillId="6" borderId="10" xfId="0" applyFill="1" applyBorder="1" applyProtection="1">
      <protection locked="0"/>
    </xf>
    <xf numFmtId="0" fontId="0" fillId="6" borderId="26" xfId="0" applyFill="1" applyBorder="1" applyProtection="1">
      <protection locked="0"/>
    </xf>
    <xf numFmtId="0" fontId="14" fillId="5" borderId="5" xfId="0" applyFont="1" applyFill="1" applyBorder="1" applyProtection="1">
      <protection locked="0"/>
    </xf>
    <xf numFmtId="0" fontId="14" fillId="5" borderId="0" xfId="0" applyFont="1" applyFill="1" applyBorder="1" applyProtection="1">
      <protection locked="0"/>
    </xf>
    <xf numFmtId="0" fontId="14" fillId="5" borderId="6" xfId="0" applyFont="1" applyFill="1" applyBorder="1" applyProtection="1">
      <protection locked="0"/>
    </xf>
    <xf numFmtId="0" fontId="15" fillId="5" borderId="5" xfId="0" applyFont="1" applyFill="1" applyBorder="1" applyProtection="1">
      <protection locked="0"/>
    </xf>
    <xf numFmtId="0" fontId="15" fillId="5" borderId="0" xfId="0" applyFont="1" applyFill="1" applyBorder="1" applyProtection="1">
      <protection locked="0"/>
    </xf>
    <xf numFmtId="0" fontId="16" fillId="0" borderId="0" xfId="0" applyFont="1" applyProtection="1">
      <protection locked="0"/>
    </xf>
    <xf numFmtId="0" fontId="14" fillId="5" borderId="7" xfId="0" applyFont="1" applyFill="1" applyBorder="1" applyProtection="1">
      <protection locked="0"/>
    </xf>
    <xf numFmtId="0" fontId="14" fillId="5" borderId="8" xfId="0" applyFont="1" applyFill="1" applyBorder="1" applyProtection="1">
      <protection locked="0"/>
    </xf>
    <xf numFmtId="0" fontId="14" fillId="5" borderId="9" xfId="0" applyFont="1" applyFill="1" applyBorder="1" applyProtection="1">
      <protection locked="0"/>
    </xf>
    <xf numFmtId="0" fontId="12" fillId="2" borderId="13" xfId="0" applyFont="1" applyFill="1" applyBorder="1" applyAlignment="1" applyProtection="1">
      <protection locked="0"/>
    </xf>
    <xf numFmtId="0" fontId="12" fillId="2" borderId="14" xfId="0" applyFont="1" applyFill="1" applyBorder="1" applyAlignment="1" applyProtection="1">
      <protection locked="0"/>
    </xf>
    <xf numFmtId="0" fontId="12" fillId="2" borderId="15" xfId="0" applyFont="1" applyFill="1" applyBorder="1" applyAlignment="1" applyProtection="1">
      <protection locked="0"/>
    </xf>
    <xf numFmtId="0" fontId="12" fillId="0" borderId="0" xfId="0" applyFont="1" applyFill="1" applyBorder="1" applyAlignment="1" applyProtection="1">
      <protection locked="0"/>
    </xf>
    <xf numFmtId="0" fontId="12" fillId="0" borderId="0" xfId="0" applyFont="1" applyProtection="1">
      <protection locked="0"/>
    </xf>
    <xf numFmtId="17" fontId="11" fillId="2" borderId="1" xfId="0" applyNumberFormat="1" applyFont="1" applyFill="1" applyBorder="1" applyProtection="1">
      <protection locked="0"/>
    </xf>
    <xf numFmtId="0" fontId="18" fillId="0" borderId="0" xfId="2" applyFont="1" applyAlignment="1" applyProtection="1">
      <alignment horizontal="right"/>
      <protection locked="0"/>
    </xf>
    <xf numFmtId="0" fontId="19" fillId="0" borderId="0" xfId="2" applyFont="1" applyAlignment="1" applyProtection="1">
      <alignment horizontal="right"/>
      <protection locked="0"/>
    </xf>
    <xf numFmtId="0" fontId="20" fillId="0" borderId="0" xfId="0" applyFont="1" applyProtection="1">
      <protection locked="0"/>
    </xf>
    <xf numFmtId="2" fontId="0" fillId="0" borderId="0" xfId="0" applyNumberFormat="1" applyBorder="1" applyProtection="1">
      <protection locked="0"/>
    </xf>
    <xf numFmtId="2" fontId="0" fillId="0" borderId="0" xfId="0" applyNumberFormat="1" applyFill="1" applyBorder="1" applyProtection="1">
      <protection locked="0"/>
    </xf>
    <xf numFmtId="0" fontId="0" fillId="0" borderId="0" xfId="0" applyProtection="1"/>
    <xf numFmtId="0" fontId="0" fillId="0" borderId="4" xfId="0" applyBorder="1" applyProtection="1"/>
    <xf numFmtId="0" fontId="0" fillId="0" borderId="3" xfId="0" applyBorder="1" applyProtection="1"/>
    <xf numFmtId="0" fontId="0" fillId="0" borderId="5" xfId="0" applyBorder="1" applyProtection="1"/>
    <xf numFmtId="0" fontId="0" fillId="0" borderId="6" xfId="0" applyBorder="1" applyProtection="1"/>
    <xf numFmtId="0" fontId="0" fillId="0" borderId="0" xfId="0" applyBorder="1" applyProtection="1"/>
    <xf numFmtId="0" fontId="0" fillId="0" borderId="12" xfId="0" applyBorder="1" applyAlignment="1" applyProtection="1">
      <alignment horizontal="right"/>
    </xf>
    <xf numFmtId="0" fontId="0" fillId="0" borderId="12" xfId="0" applyBorder="1" applyProtection="1"/>
    <xf numFmtId="2" fontId="0" fillId="0" borderId="0" xfId="0" applyNumberFormat="1" applyFill="1" applyBorder="1" applyProtection="1"/>
    <xf numFmtId="0" fontId="0" fillId="0" borderId="12" xfId="0" applyBorder="1" applyAlignment="1" applyProtection="1">
      <alignment horizontal="left"/>
    </xf>
    <xf numFmtId="164" fontId="0" fillId="0" borderId="12" xfId="0" applyNumberFormat="1" applyBorder="1" applyProtection="1"/>
    <xf numFmtId="0" fontId="0" fillId="0" borderId="0" xfId="0" applyBorder="1" applyAlignment="1" applyProtection="1">
      <alignment horizontal="right"/>
    </xf>
    <xf numFmtId="0" fontId="8" fillId="0" borderId="0" xfId="0" applyFont="1" applyBorder="1" applyProtection="1"/>
    <xf numFmtId="0" fontId="9" fillId="0" borderId="0" xfId="0" applyFont="1" applyProtection="1"/>
    <xf numFmtId="0" fontId="0" fillId="0" borderId="8" xfId="0" applyBorder="1" applyProtection="1"/>
    <xf numFmtId="0" fontId="8" fillId="0" borderId="0" xfId="0" applyFont="1" applyProtection="1">
      <protection locked="0"/>
    </xf>
    <xf numFmtId="0" fontId="0" fillId="0" borderId="20" xfId="0" applyBorder="1" applyAlignment="1" applyProtection="1">
      <alignment horizontal="center"/>
      <protection locked="0"/>
    </xf>
    <xf numFmtId="0" fontId="17" fillId="0" borderId="0" xfId="0" applyFont="1" applyFill="1" applyBorder="1" applyProtection="1">
      <protection locked="0"/>
    </xf>
    <xf numFmtId="0" fontId="0" fillId="6" borderId="29" xfId="0" applyFill="1" applyBorder="1" applyProtection="1">
      <protection locked="0"/>
    </xf>
    <xf numFmtId="0" fontId="1" fillId="6" borderId="23" xfId="1" applyFill="1" applyBorder="1" applyProtection="1">
      <protection locked="0"/>
    </xf>
    <xf numFmtId="0" fontId="1" fillId="6" borderId="21" xfId="1" applyFill="1" applyBorder="1" applyProtection="1">
      <protection locked="0"/>
    </xf>
    <xf numFmtId="0" fontId="0" fillId="6" borderId="30" xfId="0" applyFill="1" applyBorder="1" applyProtection="1">
      <protection locked="0"/>
    </xf>
    <xf numFmtId="0" fontId="1" fillId="6" borderId="24" xfId="1" applyFill="1" applyBorder="1" applyProtection="1">
      <protection locked="0"/>
    </xf>
    <xf numFmtId="0" fontId="0" fillId="6" borderId="31" xfId="0" applyFill="1" applyBorder="1" applyProtection="1">
      <protection locked="0"/>
    </xf>
    <xf numFmtId="0" fontId="0" fillId="0" borderId="0" xfId="0" applyNumberFormat="1" applyBorder="1" applyProtection="1">
      <protection locked="0"/>
    </xf>
    <xf numFmtId="164" fontId="0" fillId="0" borderId="0" xfId="0" applyNumberFormat="1" applyBorder="1" applyProtection="1">
      <protection locked="0"/>
    </xf>
    <xf numFmtId="0" fontId="3" fillId="0" borderId="0" xfId="0" applyFont="1" applyProtection="1"/>
    <xf numFmtId="0" fontId="10" fillId="0" borderId="0" xfId="0" applyFont="1" applyProtection="1"/>
    <xf numFmtId="0" fontId="11" fillId="0" borderId="0" xfId="0" applyFont="1" applyProtection="1"/>
    <xf numFmtId="1" fontId="0" fillId="0" borderId="0" xfId="0" applyNumberFormat="1" applyProtection="1"/>
    <xf numFmtId="2" fontId="0" fillId="0" borderId="0" xfId="0" applyNumberFormat="1" applyProtection="1"/>
    <xf numFmtId="0" fontId="3" fillId="0" borderId="2" xfId="0" applyFont="1" applyBorder="1" applyProtection="1"/>
    <xf numFmtId="0" fontId="3" fillId="0" borderId="5" xfId="0" applyFont="1" applyBorder="1" applyProtection="1"/>
    <xf numFmtId="0" fontId="2" fillId="0" borderId="0" xfId="0" applyFont="1" applyBorder="1" applyAlignment="1" applyProtection="1">
      <alignment horizontal="right"/>
    </xf>
    <xf numFmtId="1" fontId="0" fillId="0" borderId="12" xfId="0" applyNumberFormat="1" applyBorder="1" applyProtection="1"/>
    <xf numFmtId="1" fontId="0" fillId="0" borderId="1" xfId="0" applyNumberFormat="1" applyBorder="1" applyProtection="1"/>
    <xf numFmtId="0" fontId="0" fillId="0" borderId="21" xfId="0" applyBorder="1" applyProtection="1"/>
    <xf numFmtId="0" fontId="0" fillId="0" borderId="20" xfId="0" applyFill="1" applyBorder="1" applyProtection="1"/>
    <xf numFmtId="0" fontId="0" fillId="0" borderId="27" xfId="0" applyBorder="1" applyProtection="1"/>
    <xf numFmtId="0" fontId="0" fillId="0" borderId="21" xfId="0" applyFill="1" applyBorder="1" applyProtection="1"/>
    <xf numFmtId="0" fontId="0" fillId="0" borderId="17" xfId="0" applyBorder="1" applyProtection="1"/>
    <xf numFmtId="0" fontId="0" fillId="0" borderId="22" xfId="0" applyBorder="1" applyProtection="1"/>
    <xf numFmtId="0" fontId="0" fillId="0" borderId="22" xfId="0" applyFill="1" applyBorder="1" applyProtection="1"/>
    <xf numFmtId="0" fontId="0" fillId="0" borderId="26" xfId="0" applyBorder="1" applyProtection="1"/>
    <xf numFmtId="0" fontId="8" fillId="0" borderId="0" xfId="0" applyFont="1" applyProtection="1"/>
    <xf numFmtId="0" fontId="8" fillId="0" borderId="0" xfId="0" applyFont="1" applyFill="1" applyProtection="1"/>
    <xf numFmtId="0" fontId="0" fillId="0" borderId="0" xfId="0" applyFill="1" applyProtection="1"/>
    <xf numFmtId="0" fontId="9" fillId="0" borderId="0" xfId="0" applyFont="1" applyFill="1" applyProtection="1"/>
    <xf numFmtId="0" fontId="0" fillId="0" borderId="0" xfId="0" applyFill="1" applyAlignment="1" applyProtection="1">
      <alignment horizontal="left"/>
    </xf>
    <xf numFmtId="0" fontId="0" fillId="0" borderId="0" xfId="0" applyAlignment="1" applyProtection="1">
      <alignment horizontal="left"/>
    </xf>
    <xf numFmtId="0" fontId="0" fillId="0" borderId="0" xfId="0" applyFill="1" applyBorder="1" applyProtection="1"/>
    <xf numFmtId="0" fontId="0" fillId="0" borderId="28" xfId="0" applyBorder="1" applyAlignment="1" applyProtection="1">
      <alignment horizontal="right"/>
    </xf>
    <xf numFmtId="0" fontId="0" fillId="0" borderId="28" xfId="0" applyBorder="1" applyProtection="1"/>
    <xf numFmtId="0" fontId="0" fillId="0" borderId="21" xfId="0" applyNumberFormat="1" applyBorder="1" applyProtection="1"/>
    <xf numFmtId="0" fontId="0" fillId="0" borderId="22" xfId="0" applyNumberFormat="1" applyBorder="1" applyProtection="1"/>
    <xf numFmtId="0" fontId="0" fillId="0" borderId="0" xfId="0" applyNumberFormat="1" applyBorder="1" applyProtection="1"/>
    <xf numFmtId="0" fontId="0" fillId="0" borderId="12" xfId="0" applyNumberFormat="1" applyBorder="1" applyProtection="1"/>
    <xf numFmtId="0" fontId="0" fillId="0" borderId="29" xfId="0" applyBorder="1" applyAlignment="1" applyProtection="1">
      <alignment horizontal="center"/>
    </xf>
    <xf numFmtId="0" fontId="1" fillId="6" borderId="24" xfId="1" applyFill="1" applyBorder="1" applyAlignment="1" applyProtection="1">
      <alignment horizontal="left"/>
      <protection locked="0"/>
    </xf>
    <xf numFmtId="0" fontId="1" fillId="6" borderId="0" xfId="1" applyFill="1" applyBorder="1" applyAlignment="1" applyProtection="1">
      <alignment horizontal="left"/>
      <protection locked="0"/>
    </xf>
    <xf numFmtId="0" fontId="0" fillId="6" borderId="33" xfId="0" applyFill="1" applyBorder="1" applyAlignment="1" applyProtection="1">
      <alignment horizontal="left"/>
      <protection locked="0"/>
    </xf>
    <xf numFmtId="2" fontId="0" fillId="6" borderId="20" xfId="0" applyNumberFormat="1" applyFill="1" applyBorder="1" applyAlignment="1" applyProtection="1">
      <protection locked="0"/>
    </xf>
    <xf numFmtId="0" fontId="0" fillId="6" borderId="21" xfId="0" applyFill="1" applyBorder="1" applyAlignment="1" applyProtection="1">
      <protection locked="0"/>
    </xf>
    <xf numFmtId="0" fontId="0" fillId="6" borderId="0" xfId="0" applyFill="1" applyBorder="1" applyAlignment="1" applyProtection="1">
      <protection locked="0"/>
    </xf>
    <xf numFmtId="2" fontId="0" fillId="0" borderId="21" xfId="0" applyNumberFormat="1" applyFill="1" applyBorder="1" applyProtection="1">
      <protection locked="0"/>
    </xf>
    <xf numFmtId="2" fontId="0" fillId="6" borderId="21" xfId="0" applyNumberFormat="1" applyFill="1" applyBorder="1" applyAlignment="1" applyProtection="1">
      <protection locked="0"/>
    </xf>
    <xf numFmtId="0" fontId="0" fillId="6" borderId="22" xfId="0" applyFill="1" applyBorder="1" applyAlignment="1" applyProtection="1">
      <protection locked="0"/>
    </xf>
    <xf numFmtId="2" fontId="0" fillId="0" borderId="22" xfId="0" applyNumberFormat="1" applyFill="1" applyBorder="1" applyProtection="1">
      <protection locked="0"/>
    </xf>
    <xf numFmtId="2" fontId="0" fillId="0" borderId="24" xfId="0" applyNumberFormat="1" applyFill="1" applyBorder="1" applyAlignment="1" applyProtection="1">
      <alignment horizontal="right"/>
      <protection locked="0"/>
    </xf>
    <xf numFmtId="2" fontId="0" fillId="0" borderId="0" xfId="0" applyNumberFormat="1" applyFill="1" applyBorder="1" applyAlignment="1" applyProtection="1">
      <alignment horizontal="right"/>
      <protection locked="0"/>
    </xf>
    <xf numFmtId="2" fontId="0" fillId="0" borderId="24" xfId="0" applyNumberFormat="1" applyBorder="1" applyProtection="1">
      <protection locked="0"/>
    </xf>
    <xf numFmtId="0" fontId="0" fillId="6" borderId="10" xfId="0" applyFill="1" applyBorder="1" applyAlignment="1" applyProtection="1">
      <protection locked="0"/>
    </xf>
    <xf numFmtId="0" fontId="12" fillId="0" borderId="0" xfId="0" applyFont="1" applyBorder="1" applyAlignment="1" applyProtection="1">
      <alignment horizontal="left"/>
    </xf>
    <xf numFmtId="0" fontId="5" fillId="0" borderId="0" xfId="0" applyFont="1" applyProtection="1"/>
    <xf numFmtId="0" fontId="10" fillId="0" borderId="0" xfId="0" applyFont="1" applyAlignment="1" applyProtection="1">
      <alignment horizontal="right"/>
    </xf>
    <xf numFmtId="2" fontId="10" fillId="0" borderId="0" xfId="0" applyNumberFormat="1" applyFont="1" applyProtection="1"/>
    <xf numFmtId="164" fontId="0" fillId="0" borderId="0" xfId="0" applyNumberFormat="1" applyBorder="1" applyProtection="1"/>
    <xf numFmtId="0" fontId="7" fillId="0" borderId="0" xfId="0" applyFont="1" applyBorder="1" applyProtection="1"/>
    <xf numFmtId="0" fontId="0" fillId="0" borderId="0" xfId="0" applyFont="1" applyBorder="1" applyAlignment="1" applyProtection="1">
      <alignment horizontal="right"/>
    </xf>
    <xf numFmtId="0" fontId="0" fillId="0" borderId="21" xfId="0" applyBorder="1" applyAlignment="1" applyProtection="1">
      <alignment horizontal="right"/>
    </xf>
    <xf numFmtId="0" fontId="17" fillId="0" borderId="0" xfId="0" applyFont="1" applyBorder="1" applyProtection="1"/>
    <xf numFmtId="0" fontId="0" fillId="0" borderId="12" xfId="0" applyBorder="1" applyAlignment="1" applyProtection="1">
      <alignment vertical="center" wrapText="1"/>
    </xf>
    <xf numFmtId="0" fontId="0" fillId="0" borderId="23" xfId="0" applyBorder="1" applyAlignment="1" applyProtection="1"/>
    <xf numFmtId="0" fontId="0" fillId="0" borderId="18" xfId="0" applyFill="1" applyBorder="1" applyAlignment="1" applyProtection="1">
      <alignment horizontal="center"/>
    </xf>
    <xf numFmtId="0" fontId="0" fillId="0" borderId="20" xfId="0" applyBorder="1" applyProtection="1"/>
    <xf numFmtId="2" fontId="0" fillId="0" borderId="20" xfId="0" applyNumberFormat="1" applyFill="1" applyBorder="1" applyProtection="1"/>
    <xf numFmtId="2" fontId="0" fillId="0" borderId="21" xfId="0" applyNumberFormat="1" applyFill="1" applyBorder="1" applyProtection="1"/>
    <xf numFmtId="2" fontId="0" fillId="0" borderId="22" xfId="0" applyNumberFormat="1" applyFill="1" applyBorder="1" applyProtection="1"/>
    <xf numFmtId="0" fontId="0" fillId="0" borderId="11" xfId="0" applyFill="1" applyBorder="1" applyProtection="1"/>
    <xf numFmtId="0" fontId="0" fillId="0" borderId="11" xfId="0" applyFill="1" applyBorder="1" applyAlignment="1" applyProtection="1"/>
    <xf numFmtId="2" fontId="0" fillId="0" borderId="11" xfId="0" applyNumberFormat="1" applyFill="1" applyBorder="1" applyAlignment="1" applyProtection="1"/>
    <xf numFmtId="0" fontId="0" fillId="0" borderId="11" xfId="0" applyFill="1" applyBorder="1" applyAlignment="1" applyProtection="1">
      <alignment horizontal="left"/>
    </xf>
    <xf numFmtId="0" fontId="0" fillId="0" borderId="0" xfId="0" applyFill="1" applyBorder="1" applyAlignment="1" applyProtection="1"/>
    <xf numFmtId="0" fontId="0" fillId="0" borderId="0" xfId="0" applyFill="1" applyBorder="1" applyAlignment="1" applyProtection="1">
      <alignment horizontal="left"/>
    </xf>
    <xf numFmtId="0" fontId="0" fillId="0" borderId="12" xfId="0" applyFill="1" applyBorder="1" applyAlignment="1" applyProtection="1">
      <alignment horizontal="center"/>
    </xf>
    <xf numFmtId="2" fontId="0" fillId="0" borderId="12" xfId="0" applyNumberFormat="1" applyFill="1" applyBorder="1" applyAlignment="1" applyProtection="1">
      <alignment horizontal="right"/>
    </xf>
    <xf numFmtId="0" fontId="0" fillId="0" borderId="12" xfId="0" applyFill="1" applyBorder="1" applyAlignment="1" applyProtection="1">
      <alignment horizontal="right"/>
    </xf>
    <xf numFmtId="2" fontId="0" fillId="0" borderId="16" xfId="0" applyNumberFormat="1" applyFill="1" applyBorder="1" applyAlignment="1" applyProtection="1">
      <alignment horizontal="right"/>
    </xf>
    <xf numFmtId="2" fontId="0" fillId="0" borderId="23" xfId="0" applyNumberFormat="1" applyBorder="1" applyProtection="1"/>
    <xf numFmtId="2" fontId="0" fillId="0" borderId="24" xfId="0" applyNumberFormat="1" applyBorder="1" applyProtection="1"/>
    <xf numFmtId="2" fontId="0" fillId="0" borderId="25" xfId="0" applyNumberFormat="1" applyBorder="1" applyProtection="1"/>
    <xf numFmtId="2" fontId="0" fillId="0" borderId="12" xfId="0" applyNumberFormat="1" applyBorder="1" applyProtection="1"/>
    <xf numFmtId="0" fontId="0" fillId="0" borderId="24" xfId="0" applyBorder="1" applyProtection="1">
      <protection locked="0"/>
    </xf>
    <xf numFmtId="0" fontId="6" fillId="0" borderId="8" xfId="2" applyBorder="1" applyAlignment="1" applyProtection="1">
      <alignment horizontal="center"/>
      <protection locked="0"/>
    </xf>
    <xf numFmtId="0" fontId="0" fillId="0" borderId="16" xfId="0" applyBorder="1" applyAlignment="1" applyProtection="1">
      <alignment horizontal="right"/>
    </xf>
    <xf numFmtId="0" fontId="0" fillId="0" borderId="24" xfId="0" applyBorder="1" applyAlignment="1" applyProtection="1">
      <alignment horizontal="right"/>
    </xf>
    <xf numFmtId="0" fontId="0" fillId="0" borderId="24" xfId="0" applyFill="1" applyBorder="1" applyProtection="1"/>
    <xf numFmtId="0" fontId="0" fillId="0" borderId="24" xfId="0" applyBorder="1" applyProtection="1"/>
    <xf numFmtId="0" fontId="0" fillId="0" borderId="28" xfId="0" applyBorder="1" applyAlignment="1" applyProtection="1">
      <alignment horizontal="center"/>
    </xf>
    <xf numFmtId="0" fontId="0" fillId="0" borderId="25" xfId="0" applyBorder="1" applyProtection="1"/>
    <xf numFmtId="0" fontId="11" fillId="0" borderId="0" xfId="0" applyFont="1" applyFill="1" applyProtection="1"/>
    <xf numFmtId="0" fontId="10" fillId="0" borderId="0" xfId="0" applyFont="1" applyFill="1" applyProtection="1"/>
    <xf numFmtId="164" fontId="0" fillId="0" borderId="12" xfId="0" applyNumberFormat="1" applyFill="1" applyBorder="1" applyProtection="1"/>
    <xf numFmtId="0" fontId="0" fillId="2" borderId="16" xfId="0" applyFill="1" applyBorder="1" applyProtection="1"/>
    <xf numFmtId="0" fontId="0" fillId="2" borderId="19" xfId="0" applyFill="1" applyBorder="1" applyProtection="1"/>
    <xf numFmtId="0" fontId="0" fillId="2" borderId="18" xfId="0" applyFill="1" applyBorder="1" applyProtection="1"/>
    <xf numFmtId="0" fontId="0" fillId="0" borderId="12" xfId="0" applyBorder="1" applyAlignment="1" applyProtection="1">
      <alignment horizontal="left"/>
      <protection locked="0"/>
    </xf>
    <xf numFmtId="0" fontId="0" fillId="3" borderId="21" xfId="0" applyFill="1" applyBorder="1" applyProtection="1">
      <protection locked="0"/>
    </xf>
    <xf numFmtId="0" fontId="0" fillId="3" borderId="22" xfId="0" applyFill="1" applyBorder="1" applyProtection="1">
      <protection locked="0"/>
    </xf>
    <xf numFmtId="0" fontId="0" fillId="3" borderId="20" xfId="0" applyFill="1" applyBorder="1" applyProtection="1">
      <protection locked="0"/>
    </xf>
    <xf numFmtId="0" fontId="0" fillId="0" borderId="9" xfId="0" applyBorder="1" applyProtection="1">
      <protection locked="0"/>
    </xf>
    <xf numFmtId="0" fontId="0" fillId="0" borderId="18" xfId="0" applyFill="1" applyBorder="1" applyAlignment="1" applyProtection="1">
      <alignment horizontal="center"/>
    </xf>
    <xf numFmtId="0" fontId="0" fillId="0" borderId="0" xfId="0" applyFont="1" applyFill="1" applyProtection="1"/>
    <xf numFmtId="0" fontId="19" fillId="0" borderId="0" xfId="2" applyFont="1" applyAlignment="1" applyProtection="1">
      <alignment horizontal="right"/>
    </xf>
    <xf numFmtId="0" fontId="22" fillId="0" borderId="0" xfId="0" applyFont="1" applyProtection="1"/>
    <xf numFmtId="17" fontId="20" fillId="0" borderId="0" xfId="0" applyNumberFormat="1" applyFont="1" applyProtection="1"/>
    <xf numFmtId="0" fontId="20" fillId="0" borderId="0" xfId="0" applyFont="1" applyAlignment="1" applyProtection="1">
      <alignment horizontal="center"/>
    </xf>
    <xf numFmtId="0" fontId="20" fillId="0" borderId="0" xfId="0" applyFont="1" applyProtection="1"/>
    <xf numFmtId="0" fontId="0" fillId="0" borderId="2" xfId="0" applyBorder="1" applyProtection="1">
      <protection locked="0"/>
    </xf>
    <xf numFmtId="0" fontId="0" fillId="0" borderId="3" xfId="0" applyFill="1" applyBorder="1" applyProtection="1">
      <protection locked="0"/>
    </xf>
    <xf numFmtId="0" fontId="0" fillId="0" borderId="4" xfId="0" applyBorder="1" applyProtection="1">
      <protection locked="0"/>
    </xf>
    <xf numFmtId="0" fontId="8" fillId="0" borderId="2" xfId="0" applyFont="1" applyBorder="1" applyAlignment="1" applyProtection="1">
      <alignment horizontal="right"/>
      <protection locked="0"/>
    </xf>
    <xf numFmtId="0" fontId="0" fillId="0" borderId="3" xfId="0" applyBorder="1" applyProtection="1">
      <protection locked="0"/>
    </xf>
    <xf numFmtId="0" fontId="0" fillId="0" borderId="5" xfId="0" applyBorder="1" applyAlignment="1" applyProtection="1">
      <alignment horizontal="right"/>
      <protection locked="0"/>
    </xf>
    <xf numFmtId="1" fontId="0" fillId="0" borderId="0" xfId="0" applyNumberFormat="1" applyBorder="1" applyProtection="1">
      <protection locked="0"/>
    </xf>
    <xf numFmtId="0" fontId="0" fillId="0" borderId="12" xfId="0" applyBorder="1" applyAlignment="1" applyProtection="1">
      <alignment horizontal="right"/>
      <protection locked="0"/>
    </xf>
    <xf numFmtId="0" fontId="0" fillId="0" borderId="12" xfId="0" applyBorder="1" applyProtection="1">
      <protection locked="0"/>
    </xf>
    <xf numFmtId="164" fontId="0" fillId="0" borderId="12" xfId="0" applyNumberFormat="1" applyBorder="1" applyProtection="1">
      <protection locked="0"/>
    </xf>
    <xf numFmtId="0" fontId="0" fillId="0" borderId="7" xfId="0" applyBorder="1" applyAlignment="1" applyProtection="1">
      <alignment horizontal="right"/>
      <protection locked="0"/>
    </xf>
    <xf numFmtId="2" fontId="0" fillId="0" borderId="8" xfId="0" applyNumberFormat="1" applyBorder="1" applyProtection="1">
      <protection locked="0"/>
    </xf>
    <xf numFmtId="0" fontId="7" fillId="0" borderId="12" xfId="0" applyFont="1" applyBorder="1" applyProtection="1">
      <protection locked="0"/>
    </xf>
    <xf numFmtId="0" fontId="8" fillId="0" borderId="0" xfId="0" applyFont="1" applyBorder="1" applyProtection="1">
      <protection locked="0"/>
    </xf>
    <xf numFmtId="0" fontId="0" fillId="0" borderId="8" xfId="0" applyFill="1" applyBorder="1" applyProtection="1">
      <protection locked="0"/>
    </xf>
    <xf numFmtId="0" fontId="15" fillId="5" borderId="0" xfId="0" applyFont="1" applyFill="1" applyBorder="1" applyAlignment="1" applyProtection="1">
      <alignment horizontal="left"/>
      <protection locked="0"/>
    </xf>
    <xf numFmtId="0" fontId="15" fillId="5" borderId="6" xfId="0" applyFont="1" applyFill="1" applyBorder="1" applyAlignment="1" applyProtection="1">
      <alignment horizontal="right"/>
      <protection locked="0"/>
    </xf>
    <xf numFmtId="0" fontId="0" fillId="0" borderId="21" xfId="0" applyBorder="1" applyAlignment="1" applyProtection="1"/>
    <xf numFmtId="0" fontId="0" fillId="0" borderId="22" xfId="0" applyBorder="1" applyAlignment="1" applyProtection="1"/>
    <xf numFmtId="17" fontId="11" fillId="2" borderId="1" xfId="0" applyNumberFormat="1" applyFont="1" applyFill="1" applyBorder="1" applyAlignment="1" applyProtection="1">
      <protection locked="0"/>
    </xf>
    <xf numFmtId="0" fontId="20" fillId="0" borderId="0" xfId="0" quotePrefix="1" applyFont="1" applyAlignment="1" applyProtection="1">
      <alignment horizontal="right"/>
      <protection locked="0"/>
    </xf>
    <xf numFmtId="0" fontId="0" fillId="7" borderId="21" xfId="0" applyFill="1" applyBorder="1" applyProtection="1">
      <protection locked="0"/>
    </xf>
    <xf numFmtId="0" fontId="0" fillId="7" borderId="22" xfId="0" applyFill="1" applyBorder="1" applyProtection="1">
      <protection locked="0"/>
    </xf>
    <xf numFmtId="0" fontId="0" fillId="0" borderId="25" xfId="0" applyBorder="1" applyAlignment="1" applyProtection="1"/>
    <xf numFmtId="0" fontId="0" fillId="0" borderId="12" xfId="0" applyFont="1" applyBorder="1" applyProtection="1"/>
    <xf numFmtId="1" fontId="0" fillId="0" borderId="12" xfId="0" applyNumberFormat="1" applyFont="1" applyBorder="1" applyProtection="1"/>
    <xf numFmtId="164" fontId="0" fillId="0" borderId="12" xfId="0" applyNumberFormat="1" applyFont="1" applyBorder="1" applyProtection="1"/>
    <xf numFmtId="0" fontId="0" fillId="0" borderId="3" xfId="0" applyBorder="1" applyAlignment="1" applyProtection="1">
      <alignment horizontal="center"/>
      <protection locked="0"/>
    </xf>
    <xf numFmtId="0" fontId="0" fillId="0" borderId="3" xfId="0" applyBorder="1" applyAlignment="1">
      <alignment horizontal="center"/>
    </xf>
    <xf numFmtId="0" fontId="0" fillId="0" borderId="3" xfId="0" applyBorder="1"/>
    <xf numFmtId="0" fontId="0" fillId="0" borderId="4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2" fontId="0" fillId="0" borderId="6" xfId="0" applyNumberFormat="1" applyBorder="1" applyAlignment="1" applyProtection="1">
      <alignment horizontal="center"/>
      <protection locked="0"/>
    </xf>
    <xf numFmtId="2" fontId="0" fillId="0" borderId="9" xfId="0" applyNumberFormat="1" applyBorder="1" applyAlignment="1" applyProtection="1">
      <alignment horizontal="center"/>
      <protection locked="0"/>
    </xf>
    <xf numFmtId="1" fontId="0" fillId="0" borderId="0" xfId="0" applyNumberFormat="1" applyBorder="1" applyProtection="1"/>
    <xf numFmtId="0" fontId="3" fillId="0" borderId="2" xfId="0" applyFont="1" applyFill="1" applyBorder="1" applyProtection="1"/>
    <xf numFmtId="0" fontId="0" fillId="0" borderId="3" xfId="0" applyFill="1" applyBorder="1" applyProtection="1"/>
    <xf numFmtId="0" fontId="0" fillId="0" borderId="12" xfId="0" applyFill="1" applyBorder="1" applyProtection="1"/>
    <xf numFmtId="1" fontId="0" fillId="0" borderId="12" xfId="0" applyNumberFormat="1" applyFill="1" applyBorder="1" applyProtection="1"/>
    <xf numFmtId="164" fontId="0" fillId="0" borderId="12" xfId="0" applyNumberFormat="1" applyFill="1" applyBorder="1" applyAlignment="1" applyProtection="1">
      <alignment horizontal="right"/>
    </xf>
    <xf numFmtId="0" fontId="0" fillId="0" borderId="5" xfId="0" applyFill="1" applyBorder="1" applyAlignment="1" applyProtection="1">
      <alignment horizontal="right"/>
      <protection locked="0"/>
    </xf>
    <xf numFmtId="164" fontId="8" fillId="0" borderId="0" xfId="0" applyNumberFormat="1" applyFont="1" applyFill="1" applyBorder="1" applyAlignment="1" applyProtection="1">
      <alignment horizontal="center"/>
      <protection locked="0"/>
    </xf>
    <xf numFmtId="0" fontId="8" fillId="0" borderId="0" xfId="0" applyFont="1" applyBorder="1" applyAlignment="1" applyProtection="1">
      <alignment horizontal="center"/>
      <protection locked="0"/>
    </xf>
    <xf numFmtId="164" fontId="8" fillId="4" borderId="16" xfId="0" applyNumberFormat="1" applyFont="1" applyFill="1" applyBorder="1" applyAlignment="1" applyProtection="1">
      <alignment horizontal="center"/>
      <protection locked="0"/>
    </xf>
    <xf numFmtId="164" fontId="8" fillId="4" borderId="18" xfId="0" applyNumberFormat="1" applyFont="1" applyFill="1" applyBorder="1" applyAlignment="1" applyProtection="1">
      <alignment horizontal="center"/>
      <protection locked="0"/>
    </xf>
    <xf numFmtId="0" fontId="0" fillId="6" borderId="24" xfId="0" applyFill="1" applyBorder="1" applyAlignment="1" applyProtection="1">
      <alignment horizontal="left"/>
      <protection locked="0"/>
    </xf>
    <xf numFmtId="0" fontId="0" fillId="6" borderId="0" xfId="0" applyFill="1" applyBorder="1" applyAlignment="1" applyProtection="1">
      <alignment horizontal="left"/>
      <protection locked="0"/>
    </xf>
    <xf numFmtId="0" fontId="0" fillId="6" borderId="25" xfId="0" applyFill="1" applyBorder="1" applyAlignment="1" applyProtection="1">
      <alignment horizontal="left"/>
      <protection locked="0"/>
    </xf>
    <xf numFmtId="0" fontId="0" fillId="6" borderId="10" xfId="0" applyFill="1" applyBorder="1" applyAlignment="1" applyProtection="1">
      <alignment horizontal="left"/>
      <protection locked="0"/>
    </xf>
    <xf numFmtId="0" fontId="0" fillId="0" borderId="16" xfId="0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horizontal="center"/>
      <protection locked="0"/>
    </xf>
    <xf numFmtId="0" fontId="0" fillId="0" borderId="16" xfId="0" applyBorder="1" applyAlignment="1" applyProtection="1">
      <alignment horizontal="center"/>
    </xf>
    <xf numFmtId="0" fontId="0" fillId="0" borderId="19" xfId="0" applyBorder="1" applyAlignment="1" applyProtection="1">
      <alignment horizontal="center"/>
    </xf>
    <xf numFmtId="0" fontId="0" fillId="0" borderId="18" xfId="0" applyBorder="1" applyAlignment="1" applyProtection="1">
      <alignment horizontal="center"/>
    </xf>
    <xf numFmtId="0" fontId="0" fillId="6" borderId="25" xfId="0" applyFill="1" applyBorder="1" applyAlignment="1" applyProtection="1">
      <alignment horizontal="center"/>
      <protection locked="0"/>
    </xf>
    <xf numFmtId="0" fontId="0" fillId="6" borderId="10" xfId="0" applyFill="1" applyBorder="1" applyAlignment="1" applyProtection="1">
      <alignment horizontal="center"/>
      <protection locked="0"/>
    </xf>
    <xf numFmtId="0" fontId="0" fillId="6" borderId="26" xfId="0" applyFill="1" applyBorder="1" applyAlignment="1" applyProtection="1">
      <alignment horizontal="center"/>
      <protection locked="0"/>
    </xf>
    <xf numFmtId="0" fontId="0" fillId="6" borderId="24" xfId="0" applyFill="1" applyBorder="1" applyAlignment="1" applyProtection="1">
      <alignment horizontal="center"/>
      <protection locked="0"/>
    </xf>
    <xf numFmtId="0" fontId="0" fillId="6" borderId="0" xfId="0" applyFill="1" applyBorder="1" applyAlignment="1" applyProtection="1">
      <alignment horizontal="center"/>
      <protection locked="0"/>
    </xf>
    <xf numFmtId="0" fontId="0" fillId="6" borderId="17" xfId="0" applyFill="1" applyBorder="1" applyAlignment="1" applyProtection="1">
      <alignment horizontal="center"/>
      <protection locked="0"/>
    </xf>
    <xf numFmtId="0" fontId="0" fillId="6" borderId="33" xfId="0" applyFill="1" applyBorder="1" applyAlignment="1" applyProtection="1">
      <alignment horizontal="left"/>
      <protection locked="0"/>
    </xf>
    <xf numFmtId="0" fontId="0" fillId="6" borderId="17" xfId="0" applyFill="1" applyBorder="1" applyAlignment="1" applyProtection="1">
      <alignment horizontal="left"/>
      <protection locked="0"/>
    </xf>
    <xf numFmtId="0" fontId="0" fillId="6" borderId="34" xfId="0" applyFill="1" applyBorder="1" applyAlignment="1" applyProtection="1">
      <alignment horizontal="left"/>
      <protection locked="0"/>
    </xf>
    <xf numFmtId="0" fontId="0" fillId="6" borderId="26" xfId="0" applyFill="1" applyBorder="1" applyAlignment="1" applyProtection="1">
      <alignment horizontal="left"/>
      <protection locked="0"/>
    </xf>
    <xf numFmtId="0" fontId="0" fillId="3" borderId="24" xfId="0" applyFill="1" applyBorder="1" applyAlignment="1" applyProtection="1">
      <alignment horizontal="left"/>
      <protection locked="0"/>
    </xf>
    <xf numFmtId="0" fontId="0" fillId="3" borderId="17" xfId="0" applyFill="1" applyBorder="1" applyAlignment="1" applyProtection="1">
      <alignment horizontal="left"/>
      <protection locked="0"/>
    </xf>
    <xf numFmtId="0" fontId="12" fillId="0" borderId="13" xfId="0" applyFont="1" applyBorder="1" applyAlignment="1" applyProtection="1">
      <alignment horizontal="left"/>
    </xf>
    <xf numFmtId="0" fontId="12" fillId="0" borderId="14" xfId="0" applyFont="1" applyBorder="1" applyAlignment="1" applyProtection="1">
      <alignment horizontal="left"/>
    </xf>
    <xf numFmtId="0" fontId="12" fillId="0" borderId="15" xfId="0" applyFont="1" applyBorder="1" applyAlignment="1" applyProtection="1">
      <alignment horizontal="left"/>
    </xf>
    <xf numFmtId="0" fontId="1" fillId="6" borderId="24" xfId="1" applyFill="1" applyBorder="1" applyAlignment="1" applyProtection="1">
      <alignment horizontal="left"/>
      <protection locked="0"/>
    </xf>
    <xf numFmtId="0" fontId="1" fillId="6" borderId="0" xfId="1" applyFill="1" applyBorder="1" applyAlignment="1" applyProtection="1">
      <alignment horizontal="left"/>
      <protection locked="0"/>
    </xf>
    <xf numFmtId="0" fontId="0" fillId="0" borderId="23" xfId="0" applyBorder="1" applyAlignment="1" applyProtection="1">
      <alignment horizontal="center"/>
    </xf>
    <xf numFmtId="0" fontId="0" fillId="0" borderId="11" xfId="0" applyBorder="1" applyAlignment="1" applyProtection="1">
      <alignment horizontal="center"/>
    </xf>
    <xf numFmtId="0" fontId="0" fillId="0" borderId="32" xfId="0" applyFill="1" applyBorder="1" applyAlignment="1" applyProtection="1">
      <alignment horizontal="center"/>
    </xf>
    <xf numFmtId="0" fontId="0" fillId="0" borderId="27" xfId="0" applyFill="1" applyBorder="1" applyAlignment="1" applyProtection="1">
      <alignment horizontal="center"/>
    </xf>
    <xf numFmtId="0" fontId="0" fillId="0" borderId="27" xfId="0" applyBorder="1" applyAlignment="1" applyProtection="1">
      <alignment horizontal="center"/>
    </xf>
    <xf numFmtId="0" fontId="0" fillId="3" borderId="25" xfId="0" applyFill="1" applyBorder="1" applyAlignment="1" applyProtection="1">
      <alignment horizontal="left"/>
      <protection locked="0"/>
    </xf>
    <xf numFmtId="0" fontId="0" fillId="3" borderId="26" xfId="0" applyFill="1" applyBorder="1" applyAlignment="1" applyProtection="1">
      <alignment horizontal="left"/>
      <protection locked="0"/>
    </xf>
    <xf numFmtId="0" fontId="0" fillId="0" borderId="16" xfId="0" applyFill="1" applyBorder="1" applyAlignment="1" applyProtection="1">
      <alignment horizontal="center"/>
    </xf>
    <xf numFmtId="0" fontId="0" fillId="0" borderId="18" xfId="0" applyFill="1" applyBorder="1" applyAlignment="1" applyProtection="1">
      <alignment horizontal="center"/>
    </xf>
    <xf numFmtId="0" fontId="0" fillId="3" borderId="0" xfId="0" applyFill="1" applyBorder="1" applyAlignment="1" applyProtection="1">
      <alignment horizontal="left"/>
      <protection locked="0"/>
    </xf>
    <xf numFmtId="0" fontId="0" fillId="6" borderId="23" xfId="0" applyFill="1" applyBorder="1" applyAlignment="1" applyProtection="1">
      <alignment horizontal="left"/>
      <protection locked="0"/>
    </xf>
    <xf numFmtId="0" fontId="0" fillId="6" borderId="27" xfId="0" applyFill="1" applyBorder="1" applyAlignment="1" applyProtection="1">
      <alignment horizontal="left"/>
      <protection locked="0"/>
    </xf>
    <xf numFmtId="0" fontId="0" fillId="6" borderId="23" xfId="0" applyFill="1" applyBorder="1" applyAlignment="1" applyProtection="1">
      <alignment horizontal="center"/>
      <protection locked="0"/>
    </xf>
    <xf numFmtId="0" fontId="0" fillId="6" borderId="11" xfId="0" applyFill="1" applyBorder="1" applyAlignment="1" applyProtection="1">
      <alignment horizontal="center"/>
      <protection locked="0"/>
    </xf>
    <xf numFmtId="0" fontId="0" fillId="6" borderId="27" xfId="0" applyFill="1" applyBorder="1" applyAlignment="1" applyProtection="1">
      <alignment horizontal="center"/>
      <protection locked="0"/>
    </xf>
    <xf numFmtId="0" fontId="0" fillId="0" borderId="19" xfId="0" applyFill="1" applyBorder="1" applyAlignment="1" applyProtection="1">
      <alignment horizontal="center"/>
    </xf>
    <xf numFmtId="0" fontId="0" fillId="3" borderId="23" xfId="0" applyFill="1" applyBorder="1" applyAlignment="1" applyProtection="1">
      <alignment horizontal="left"/>
      <protection locked="0"/>
    </xf>
    <xf numFmtId="0" fontId="0" fillId="3" borderId="27" xfId="0" applyFill="1" applyBorder="1" applyAlignment="1" applyProtection="1">
      <alignment horizontal="left"/>
      <protection locked="0"/>
    </xf>
    <xf numFmtId="0" fontId="1" fillId="6" borderId="23" xfId="1" applyFill="1" applyBorder="1" applyAlignment="1" applyProtection="1">
      <alignment horizontal="left"/>
      <protection locked="0"/>
    </xf>
    <xf numFmtId="0" fontId="1" fillId="6" borderId="27" xfId="1" applyFill="1" applyBorder="1" applyAlignment="1" applyProtection="1">
      <alignment horizontal="left"/>
      <protection locked="0"/>
    </xf>
    <xf numFmtId="0" fontId="1" fillId="6" borderId="17" xfId="1" applyFill="1" applyBorder="1" applyAlignment="1" applyProtection="1">
      <alignment horizontal="left"/>
      <protection locked="0"/>
    </xf>
    <xf numFmtId="0" fontId="0" fillId="0" borderId="12" xfId="0" applyBorder="1" applyAlignment="1" applyProtection="1">
      <alignment horizontal="center"/>
    </xf>
    <xf numFmtId="0" fontId="1" fillId="6" borderId="22" xfId="1" applyFill="1" applyBorder="1" applyProtection="1">
      <protection locked="0"/>
    </xf>
    <xf numFmtId="0" fontId="0" fillId="0" borderId="0" xfId="0" applyAlignment="1" applyProtection="1">
      <alignment horizontal="right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E6E6E6"/>
      <color rgb="FF008000"/>
      <color rgb="FFCC000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114301</xdr:colOff>
      <xdr:row>0</xdr:row>
      <xdr:rowOff>104775</xdr:rowOff>
    </xdr:from>
    <xdr:to>
      <xdr:col>2</xdr:col>
      <xdr:colOff>67364</xdr:colOff>
      <xdr:row>3</xdr:row>
      <xdr:rowOff>43512</xdr:rowOff>
    </xdr:to>
    <xdr:pic>
      <xdr:nvPicPr>
        <xdr:cNvPr id="5" name="Picture 4" descr="Cabecalho.png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301" y="295275"/>
          <a:ext cx="1362763" cy="8912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6"/>
  <sheetViews>
    <sheetView tabSelected="1" topLeftCell="A5" zoomScale="90" zoomScaleNormal="90" workbookViewId="0">
      <selection activeCell="B6" sqref="B6"/>
    </sheetView>
  </sheetViews>
  <sheetFormatPr defaultRowHeight="15" x14ac:dyDescent="0.25"/>
  <cols>
    <col min="1" max="1" width="12" style="6" customWidth="1"/>
    <col min="2" max="2" width="9.140625" style="6" customWidth="1"/>
    <col min="3" max="3" width="16.140625" style="6" customWidth="1"/>
    <col min="4" max="8" width="9.140625" style="6"/>
    <col min="9" max="10" width="7.28515625" style="6" customWidth="1"/>
    <col min="11" max="11" width="15.5703125" style="6" bestFit="1" customWidth="1"/>
    <col min="12" max="21" width="9.140625" style="6"/>
    <col min="22" max="22" width="12.140625" style="6" bestFit="1" customWidth="1"/>
    <col min="23" max="16384" width="9.140625" style="6"/>
  </cols>
  <sheetData>
    <row r="1" spans="1:18" ht="28.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4"/>
    </row>
    <row r="2" spans="1:18" s="47" customFormat="1" ht="31.5" x14ac:dyDescent="0.5">
      <c r="A2" s="45"/>
      <c r="B2" s="46"/>
      <c r="C2" s="46"/>
      <c r="D2" s="46"/>
      <c r="E2" s="205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206" t="s">
        <v>139</v>
      </c>
    </row>
    <row r="3" spans="1:18" x14ac:dyDescent="0.25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4"/>
    </row>
    <row r="4" spans="1:18" ht="15.75" thickBot="1" x14ac:dyDescent="0.3">
      <c r="A4" s="48"/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50"/>
    </row>
    <row r="5" spans="1:18" ht="15" customHeight="1" thickBot="1" x14ac:dyDescent="0.3"/>
    <row r="6" spans="1:18" s="55" customFormat="1" ht="15" customHeight="1" thickBot="1" x14ac:dyDescent="0.35">
      <c r="A6" s="4" t="s">
        <v>36</v>
      </c>
      <c r="B6" s="51"/>
      <c r="C6" s="52"/>
      <c r="D6" s="52"/>
      <c r="E6" s="52"/>
      <c r="F6" s="52"/>
      <c r="G6" s="52"/>
      <c r="H6" s="52"/>
      <c r="I6" s="52"/>
      <c r="J6" s="52"/>
      <c r="K6" s="53"/>
      <c r="L6" s="54"/>
      <c r="M6" s="6"/>
      <c r="N6" s="6"/>
      <c r="O6" s="6"/>
      <c r="P6" s="6"/>
      <c r="Q6" s="6"/>
      <c r="R6" s="6"/>
    </row>
    <row r="7" spans="1:18" ht="15" customHeight="1" thickBot="1" x14ac:dyDescent="0.3"/>
    <row r="8" spans="1:18" s="10" customFormat="1" ht="15" customHeight="1" thickBot="1" x14ac:dyDescent="0.3">
      <c r="A8" s="7" t="s">
        <v>37</v>
      </c>
      <c r="B8" s="56"/>
      <c r="C8" s="8" t="s">
        <v>48</v>
      </c>
      <c r="D8" s="209"/>
      <c r="E8" s="57" t="s">
        <v>50</v>
      </c>
      <c r="F8" s="58">
        <f>DATEDIF(B8,D8,"m")</f>
        <v>0</v>
      </c>
      <c r="G8" s="58" t="s">
        <v>116</v>
      </c>
      <c r="H8" s="58"/>
      <c r="I8" s="59"/>
      <c r="J8" s="59"/>
      <c r="K8" s="58"/>
      <c r="L8" s="58"/>
      <c r="M8" s="6"/>
      <c r="N8" s="6"/>
      <c r="O8" s="6"/>
      <c r="P8" s="6"/>
      <c r="Q8" s="6"/>
      <c r="R8" s="6"/>
    </row>
    <row r="9" spans="1:18" ht="15" customHeight="1" x14ac:dyDescent="0.25">
      <c r="B9" s="6" t="s">
        <v>121</v>
      </c>
      <c r="D9" s="6" t="s">
        <v>121</v>
      </c>
      <c r="E9" s="11"/>
      <c r="F9" s="11"/>
      <c r="G9" s="11"/>
      <c r="H9" s="11"/>
      <c r="K9" s="11"/>
      <c r="L9" s="11"/>
      <c r="M9" s="11"/>
    </row>
    <row r="10" spans="1:18" ht="15" customHeight="1" thickBot="1" x14ac:dyDescent="0.3"/>
    <row r="11" spans="1:18" ht="15" customHeight="1" x14ac:dyDescent="0.25">
      <c r="B11" s="190"/>
      <c r="C11" s="191"/>
      <c r="D11" s="191"/>
      <c r="E11" s="191"/>
      <c r="F11" s="191"/>
      <c r="G11" s="191"/>
      <c r="H11" s="191"/>
      <c r="I11" s="192"/>
      <c r="K11" s="193" t="s">
        <v>11</v>
      </c>
      <c r="L11" s="217" t="str">
        <f>INVESTIGAÇÃO!N10</f>
        <v>Cpu.I</v>
      </c>
      <c r="M11" s="217" t="str">
        <f>INVESTIGAÇÃO!N48</f>
        <v>Cpr.I</v>
      </c>
      <c r="N11" s="217" t="str">
        <f>INVESTIGAÇÃO!L94</f>
        <v>Clcp.I</v>
      </c>
      <c r="O11" s="217" t="str">
        <f>INVESTIGAÇÃO!L131</f>
        <v>Cre.I</v>
      </c>
      <c r="P11" s="217" t="str">
        <f>INVESTIGAÇÃO!L187</f>
        <v>Cac.I</v>
      </c>
      <c r="Q11" s="194"/>
      <c r="R11" s="220" t="s">
        <v>138</v>
      </c>
    </row>
    <row r="12" spans="1:18" ht="15" customHeight="1" x14ac:dyDescent="0.25">
      <c r="B12" s="16"/>
      <c r="C12" s="232" t="s">
        <v>117</v>
      </c>
      <c r="D12" s="232"/>
      <c r="E12" s="232"/>
      <c r="F12" s="232"/>
      <c r="G12" s="232"/>
      <c r="H12" s="232"/>
      <c r="I12" s="15"/>
      <c r="K12" s="195" t="s">
        <v>0</v>
      </c>
      <c r="L12" s="196">
        <f>INVESTIGAÇÃO!N11</f>
        <v>0</v>
      </c>
      <c r="M12" s="196">
        <f>INVESTIGAÇÃO!N49</f>
        <v>0</v>
      </c>
      <c r="N12" s="196">
        <f>INVESTIGAÇÃO!L95</f>
        <v>0</v>
      </c>
      <c r="O12" s="196">
        <f>INVESTIGAÇÃO!L132</f>
        <v>0</v>
      </c>
      <c r="P12" s="14">
        <f>INVESTIGAÇÃO!L188</f>
        <v>0</v>
      </c>
      <c r="Q12" s="14"/>
      <c r="R12" s="221"/>
    </row>
    <row r="13" spans="1:18" ht="15" customHeight="1" x14ac:dyDescent="0.25">
      <c r="B13" s="16"/>
      <c r="C13" s="14"/>
      <c r="D13" s="14"/>
      <c r="E13" s="14"/>
      <c r="F13" s="14"/>
      <c r="G13" s="14"/>
      <c r="H13" s="14"/>
      <c r="I13" s="15"/>
      <c r="K13" s="230" t="s">
        <v>30</v>
      </c>
      <c r="L13" s="61">
        <v>0.45</v>
      </c>
      <c r="M13" s="61">
        <v>0.25</v>
      </c>
      <c r="N13" s="61">
        <v>0.1</v>
      </c>
      <c r="O13" s="61">
        <v>0.1</v>
      </c>
      <c r="P13" s="61">
        <v>0.1</v>
      </c>
      <c r="Q13" s="14"/>
      <c r="R13" s="222">
        <f>SUM(L13:P13)</f>
        <v>0.99999999999999989</v>
      </c>
    </row>
    <row r="14" spans="1:18" ht="15" customHeight="1" thickBot="1" x14ac:dyDescent="0.3">
      <c r="B14" s="16"/>
      <c r="C14" s="14"/>
      <c r="D14" s="197" t="s">
        <v>10</v>
      </c>
      <c r="E14" s="197" t="s">
        <v>30</v>
      </c>
      <c r="F14" s="198" t="s">
        <v>13</v>
      </c>
      <c r="G14" s="14"/>
      <c r="H14" s="14"/>
      <c r="I14" s="15"/>
      <c r="K14" s="200" t="s">
        <v>14</v>
      </c>
      <c r="L14" s="201">
        <f>L12*L13</f>
        <v>0</v>
      </c>
      <c r="M14" s="201">
        <f t="shared" ref="M14:P14" si="0">M12*M13</f>
        <v>0</v>
      </c>
      <c r="N14" s="201">
        <f t="shared" si="0"/>
        <v>0</v>
      </c>
      <c r="O14" s="201">
        <f t="shared" si="0"/>
        <v>0</v>
      </c>
      <c r="P14" s="201">
        <f t="shared" si="0"/>
        <v>0</v>
      </c>
      <c r="Q14" s="201"/>
      <c r="R14" s="223">
        <f>SUM(L14:P14)</f>
        <v>0</v>
      </c>
    </row>
    <row r="15" spans="1:18" ht="15" customHeight="1" thickBot="1" x14ac:dyDescent="0.3">
      <c r="B15" s="16"/>
      <c r="C15" s="178" t="s">
        <v>11</v>
      </c>
      <c r="D15" s="199">
        <f>R14</f>
        <v>0</v>
      </c>
      <c r="E15" s="199">
        <v>0.7</v>
      </c>
      <c r="F15" s="199">
        <f>D15*E15</f>
        <v>0</v>
      </c>
      <c r="G15" s="87"/>
      <c r="H15" s="87"/>
      <c r="I15" s="15"/>
    </row>
    <row r="16" spans="1:18" ht="15" customHeight="1" x14ac:dyDescent="0.25">
      <c r="B16" s="16"/>
      <c r="C16" s="178" t="s">
        <v>17</v>
      </c>
      <c r="D16" s="199">
        <f>P19</f>
        <v>0</v>
      </c>
      <c r="E16" s="199">
        <v>0.2</v>
      </c>
      <c r="F16" s="199">
        <f>D16*E16</f>
        <v>0</v>
      </c>
      <c r="G16" s="87"/>
      <c r="H16" s="87"/>
      <c r="I16" s="15"/>
      <c r="K16" s="193" t="s">
        <v>17</v>
      </c>
      <c r="L16" s="218" t="str">
        <f>TRANSFERÊNCIA!L10</f>
        <v>Cuc.T</v>
      </c>
      <c r="M16" s="218" t="str">
        <f>TRANSFERÊNCIA!L43</f>
        <v>Cpt.T</v>
      </c>
      <c r="N16" s="217" t="str">
        <f>TRANSFERÊNCIA!L65</f>
        <v>Cps.T</v>
      </c>
      <c r="O16" s="194"/>
      <c r="P16" s="220" t="s">
        <v>138</v>
      </c>
    </row>
    <row r="17" spans="2:16" ht="15" customHeight="1" x14ac:dyDescent="0.25">
      <c r="B17" s="16"/>
      <c r="C17" s="178" t="s">
        <v>12</v>
      </c>
      <c r="D17" s="199">
        <f>N24</f>
        <v>0</v>
      </c>
      <c r="E17" s="199">
        <v>0.1</v>
      </c>
      <c r="F17" s="199">
        <f>D17*E17</f>
        <v>0</v>
      </c>
      <c r="G17" s="87"/>
      <c r="H17" s="87"/>
      <c r="I17" s="15"/>
      <c r="K17" s="195" t="s">
        <v>0</v>
      </c>
      <c r="L17" s="196">
        <f>TRANSFERÊNCIA!L11</f>
        <v>0</v>
      </c>
      <c r="M17" s="196">
        <f>TRANSFERÊNCIA!L44</f>
        <v>0</v>
      </c>
      <c r="N17" s="14">
        <f>TRANSFERÊNCIA!L66</f>
        <v>0</v>
      </c>
      <c r="O17" s="14"/>
      <c r="P17" s="221"/>
    </row>
    <row r="18" spans="2:16" ht="15" customHeight="1" x14ac:dyDescent="0.25">
      <c r="B18" s="16"/>
      <c r="C18" s="202" t="s">
        <v>33</v>
      </c>
      <c r="D18" s="14"/>
      <c r="E18" s="198">
        <f>SUM(E15:E17)</f>
        <v>0.99999999999999989</v>
      </c>
      <c r="F18" s="14"/>
      <c r="G18" s="14"/>
      <c r="H18" s="14"/>
      <c r="I18" s="15"/>
      <c r="K18" s="230" t="s">
        <v>30</v>
      </c>
      <c r="L18" s="61">
        <v>0.4</v>
      </c>
      <c r="M18" s="61">
        <v>0.2</v>
      </c>
      <c r="N18" s="61">
        <v>0.4</v>
      </c>
      <c r="O18" s="14"/>
      <c r="P18" s="222">
        <f>SUM(L18:N18)</f>
        <v>1</v>
      </c>
    </row>
    <row r="19" spans="2:16" ht="15" customHeight="1" thickBot="1" x14ac:dyDescent="0.3">
      <c r="B19" s="16"/>
      <c r="C19" s="14"/>
      <c r="D19" s="14"/>
      <c r="E19" s="14"/>
      <c r="F19" s="14"/>
      <c r="G19" s="14"/>
      <c r="H19" s="14"/>
      <c r="I19" s="15"/>
      <c r="K19" s="200" t="s">
        <v>14</v>
      </c>
      <c r="L19" s="201">
        <f>L17*L18</f>
        <v>0</v>
      </c>
      <c r="M19" s="201">
        <f t="shared" ref="M19:N19" si="1">M17*M18</f>
        <v>0</v>
      </c>
      <c r="N19" s="201">
        <f t="shared" si="1"/>
        <v>0</v>
      </c>
      <c r="O19" s="25"/>
      <c r="P19" s="223">
        <f>SUM(L19:N19)</f>
        <v>0</v>
      </c>
    </row>
    <row r="20" spans="2:16" ht="15" customHeight="1" thickBot="1" x14ac:dyDescent="0.3">
      <c r="B20" s="16"/>
      <c r="C20" s="14"/>
      <c r="D20" s="14"/>
      <c r="E20" s="14"/>
      <c r="F20" s="23" t="s">
        <v>29</v>
      </c>
      <c r="G20" s="233">
        <f>SUM(F15:F17)</f>
        <v>0</v>
      </c>
      <c r="H20" s="234"/>
      <c r="I20" s="15"/>
    </row>
    <row r="21" spans="2:16" ht="15" customHeight="1" x14ac:dyDescent="0.25">
      <c r="B21" s="16"/>
      <c r="C21" s="14"/>
      <c r="D21" s="14"/>
      <c r="E21" s="14"/>
      <c r="F21" s="23"/>
      <c r="G21" s="231"/>
      <c r="H21" s="231"/>
      <c r="I21" s="15"/>
      <c r="K21" s="193" t="s">
        <v>12</v>
      </c>
      <c r="L21" s="218" t="str">
        <f>GESTÃO!L10</f>
        <v>Cgu.G</v>
      </c>
      <c r="M21" s="219"/>
      <c r="N21" s="220" t="s">
        <v>138</v>
      </c>
    </row>
    <row r="22" spans="2:16" ht="15" customHeight="1" x14ac:dyDescent="0.25">
      <c r="B22" s="16"/>
      <c r="C22" s="14"/>
      <c r="D22" s="14"/>
      <c r="E22" s="14"/>
      <c r="F22" s="14"/>
      <c r="G22" s="14"/>
      <c r="H22" s="203"/>
      <c r="I22" s="15"/>
      <c r="K22" s="195" t="s">
        <v>0</v>
      </c>
      <c r="L22" s="196">
        <f>GESTÃO!L11</f>
        <v>0</v>
      </c>
      <c r="M22" s="196"/>
      <c r="N22" s="221"/>
    </row>
    <row r="23" spans="2:16" ht="15" customHeight="1" thickBot="1" x14ac:dyDescent="0.3">
      <c r="B23" s="24"/>
      <c r="C23" s="204"/>
      <c r="D23" s="204"/>
      <c r="E23" s="204"/>
      <c r="F23" s="204"/>
      <c r="G23" s="204"/>
      <c r="H23" s="204"/>
      <c r="I23" s="182"/>
      <c r="K23" s="195" t="s">
        <v>30</v>
      </c>
      <c r="L23" s="60">
        <v>1</v>
      </c>
      <c r="M23" s="60"/>
      <c r="N23" s="222"/>
    </row>
    <row r="24" spans="2:16" ht="15" customHeight="1" thickBot="1" x14ac:dyDescent="0.3">
      <c r="K24" s="200" t="s">
        <v>14</v>
      </c>
      <c r="L24" s="201">
        <f>L22*L23</f>
        <v>0</v>
      </c>
      <c r="M24" s="201"/>
      <c r="N24" s="223">
        <f>SUM(L24:L24)</f>
        <v>0</v>
      </c>
    </row>
    <row r="25" spans="2:16" ht="15" customHeight="1" x14ac:dyDescent="0.25"/>
    <row r="26" spans="2:16" ht="15" customHeight="1" x14ac:dyDescent="0.25"/>
  </sheetData>
  <mergeCells count="2">
    <mergeCell ref="C12:H12"/>
    <mergeCell ref="G20:H20"/>
  </mergeCells>
  <dataValidations count="2">
    <dataValidation type="list" allowBlank="1" showInputMessage="1" showErrorMessage="1" sqref="O8:Q8">
      <formula1>Categoria</formula1>
    </dataValidation>
    <dataValidation type="list" allowBlank="1" showInputMessage="1" showErrorMessage="1" sqref="P6:Q6">
      <formula1>#REF!</formula1>
    </dataValidation>
  </dataValidations>
  <pageMargins left="0.70866141732283472" right="0.70866141732283472" top="0.74803149606299213" bottom="0.74803149606299213" header="0.31496062992125984" footer="0.31496062992125984"/>
  <pageSetup paperSize="9" scale="79" fitToHeight="0" orientation="landscape" verticalDpi="300" r:id="rId1"/>
  <ignoredErrors>
    <ignoredError sqref="F8 R12 R14 R13 L11:O11 L12:O12 P11 P12 G20 D15:F17 E18 P18:P19 N24 L14:P17 L24:M24 O24:P24 L20:P23 L19:O19 L18 O18" unlocked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09"/>
  <sheetViews>
    <sheetView topLeftCell="A2" zoomScale="90" zoomScaleNormal="90" workbookViewId="0">
      <selection activeCell="A16" sqref="A16"/>
    </sheetView>
  </sheetViews>
  <sheetFormatPr defaultRowHeight="15" x14ac:dyDescent="0.25"/>
  <cols>
    <col min="1" max="1" width="9.42578125" style="6" customWidth="1"/>
    <col min="2" max="2" width="10.28515625" style="6" customWidth="1"/>
    <col min="3" max="4" width="9.140625" style="6"/>
    <col min="5" max="5" width="18.85546875" style="6" customWidth="1"/>
    <col min="6" max="6" width="14.140625" style="6" bestFit="1" customWidth="1"/>
    <col min="7" max="7" width="10.42578125" style="6" customWidth="1"/>
    <col min="8" max="15" width="9.140625" style="6"/>
    <col min="16" max="17" width="9.140625" style="62"/>
    <col min="18" max="18" width="71.5703125" style="62" bestFit="1" customWidth="1"/>
    <col min="19" max="20" width="9.140625" style="62"/>
    <col min="21" max="21" width="59.140625" style="62" bestFit="1" customWidth="1"/>
    <col min="22" max="23" width="9.140625" style="62"/>
    <col min="24" max="16384" width="9.140625" style="6"/>
  </cols>
  <sheetData>
    <row r="1" spans="1:23" ht="19.5" thickBot="1" x14ac:dyDescent="0.35">
      <c r="A1" s="88" t="s">
        <v>36</v>
      </c>
      <c r="B1" s="257" t="str">
        <f>IF(VALORAÇÃO!B6="","",VALORAÇÃO!B6)</f>
        <v/>
      </c>
      <c r="C1" s="258"/>
      <c r="D1" s="258"/>
      <c r="E1" s="258"/>
      <c r="F1" s="258"/>
      <c r="G1" s="258"/>
      <c r="H1" s="258"/>
      <c r="I1" s="258"/>
      <c r="J1" s="258"/>
      <c r="K1" s="258"/>
      <c r="L1" s="258"/>
      <c r="M1" s="258"/>
      <c r="N1" s="259"/>
      <c r="O1" s="134"/>
      <c r="P1" s="134"/>
    </row>
    <row r="2" spans="1:23" ht="15" customHeight="1" x14ac:dyDescent="0.35">
      <c r="A2" s="135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</row>
    <row r="3" spans="1:23" s="59" customFormat="1" ht="15" customHeight="1" x14ac:dyDescent="0.25">
      <c r="A3" s="186" t="s">
        <v>28</v>
      </c>
      <c r="B3" s="187">
        <f>VALORAÇÃO!$B$8</f>
        <v>0</v>
      </c>
      <c r="C3" s="188" t="s">
        <v>32</v>
      </c>
      <c r="D3" s="187">
        <f>VALORAÇÃO!$D$8</f>
        <v>0</v>
      </c>
      <c r="E3" s="210" t="s">
        <v>122</v>
      </c>
      <c r="F3" s="185">
        <f>VALORAÇÃO!$F$8</f>
        <v>0</v>
      </c>
      <c r="G3" s="59" t="s">
        <v>116</v>
      </c>
      <c r="H3" s="185"/>
      <c r="I3" s="189"/>
      <c r="J3" s="189"/>
      <c r="K3" s="185"/>
      <c r="L3" s="185"/>
      <c r="M3" s="185"/>
      <c r="N3" s="185"/>
      <c r="O3" s="185"/>
      <c r="P3" s="185"/>
      <c r="Q3" s="189"/>
      <c r="R3" s="189"/>
      <c r="S3" s="189"/>
      <c r="T3" s="189"/>
      <c r="U3" s="189"/>
      <c r="V3" s="189"/>
      <c r="W3" s="189"/>
    </row>
    <row r="4" spans="1:23" ht="15" customHeight="1" x14ac:dyDescent="0.25">
      <c r="A4" s="62"/>
      <c r="B4" s="62"/>
      <c r="C4" s="62"/>
      <c r="D4" s="62"/>
      <c r="E4" s="62"/>
      <c r="F4" s="91"/>
      <c r="G4" s="91"/>
      <c r="H4" s="91"/>
      <c r="I4" s="62"/>
      <c r="J4" s="62"/>
      <c r="K4" s="91"/>
      <c r="L4" s="91"/>
      <c r="M4" s="91"/>
      <c r="N4" s="91"/>
      <c r="O4" s="91"/>
      <c r="P4" s="91"/>
    </row>
    <row r="5" spans="1:23" s="7" customFormat="1" ht="15" customHeight="1" x14ac:dyDescent="0.3">
      <c r="A5" s="88" t="s">
        <v>79</v>
      </c>
      <c r="B5" s="89"/>
      <c r="C5" s="89"/>
      <c r="D5" s="89"/>
      <c r="E5" s="136"/>
      <c r="F5" s="137"/>
      <c r="G5" s="137"/>
      <c r="H5" s="137"/>
      <c r="I5" s="89"/>
      <c r="J5" s="136"/>
      <c r="K5" s="137"/>
      <c r="L5" s="137"/>
      <c r="M5" s="137"/>
      <c r="N5" s="137"/>
      <c r="O5" s="137"/>
      <c r="P5" s="137"/>
      <c r="Q5" s="89"/>
      <c r="R5" s="89"/>
      <c r="S5" s="89"/>
      <c r="T5" s="89"/>
      <c r="U5" s="89"/>
      <c r="V5" s="89"/>
      <c r="W5" s="89"/>
    </row>
    <row r="6" spans="1:23" ht="15" customHeight="1" x14ac:dyDescent="0.25">
      <c r="A6" s="62"/>
      <c r="B6" s="62"/>
      <c r="C6" s="62"/>
      <c r="D6" s="62"/>
      <c r="E6" s="62"/>
      <c r="F6" s="92"/>
      <c r="G6" s="92"/>
      <c r="H6" s="92"/>
      <c r="I6" s="62"/>
      <c r="J6" s="62"/>
      <c r="K6" s="92"/>
      <c r="L6" s="92"/>
      <c r="M6" s="92"/>
      <c r="N6" s="92"/>
      <c r="O6" s="92"/>
      <c r="P6" s="92"/>
    </row>
    <row r="7" spans="1:23" ht="15" customHeight="1" thickBot="1" x14ac:dyDescent="0.3">
      <c r="A7" s="62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</row>
    <row r="8" spans="1:23" ht="20.25" x14ac:dyDescent="0.35">
      <c r="A8" s="93" t="s">
        <v>80</v>
      </c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3"/>
      <c r="P8" s="67"/>
      <c r="Q8" s="67"/>
    </row>
    <row r="9" spans="1:23" ht="18.75" x14ac:dyDescent="0.3">
      <c r="A9" s="94"/>
      <c r="B9" s="67"/>
      <c r="C9" s="67"/>
      <c r="D9" s="67"/>
      <c r="E9" s="67"/>
      <c r="F9" s="67"/>
      <c r="G9" s="67"/>
      <c r="H9" s="67"/>
      <c r="I9" s="67"/>
      <c r="J9" s="67"/>
      <c r="K9" s="67"/>
      <c r="L9" s="67"/>
      <c r="M9" s="67"/>
      <c r="N9" s="67"/>
      <c r="O9" s="66"/>
      <c r="P9" s="67"/>
      <c r="Q9" s="67"/>
    </row>
    <row r="10" spans="1:23" ht="18.75" thickBot="1" x14ac:dyDescent="0.4">
      <c r="A10" s="68" t="s">
        <v>5</v>
      </c>
      <c r="B10" s="68" t="s">
        <v>47</v>
      </c>
      <c r="C10" s="69" t="s">
        <v>6</v>
      </c>
      <c r="D10" s="67"/>
      <c r="E10" s="62"/>
      <c r="F10" s="62"/>
      <c r="G10" s="62"/>
      <c r="H10" s="62"/>
      <c r="I10" s="67"/>
      <c r="J10" s="62"/>
      <c r="K10" s="95"/>
      <c r="L10" s="95"/>
      <c r="M10" s="95"/>
      <c r="N10" s="95" t="s">
        <v>118</v>
      </c>
      <c r="O10" s="66"/>
      <c r="P10" s="67"/>
      <c r="Q10" s="67"/>
    </row>
    <row r="11" spans="1:23" ht="15.75" thickBot="1" x14ac:dyDescent="0.3">
      <c r="A11" s="69">
        <v>500</v>
      </c>
      <c r="B11" s="96">
        <v>100</v>
      </c>
      <c r="C11" s="72">
        <v>5</v>
      </c>
      <c r="D11" s="138"/>
      <c r="E11" s="62"/>
      <c r="F11" s="62"/>
      <c r="G11" s="62"/>
      <c r="H11" s="62"/>
      <c r="I11" s="67"/>
      <c r="J11" s="67"/>
      <c r="K11" s="67"/>
      <c r="L11" s="67"/>
      <c r="M11" s="67"/>
      <c r="N11" s="97">
        <f>IF(I42*B11/C11&gt;A11,A11,I42*B11/C11)</f>
        <v>0</v>
      </c>
      <c r="O11" s="66"/>
      <c r="P11" s="67"/>
      <c r="Q11" s="67"/>
    </row>
    <row r="12" spans="1:23" x14ac:dyDescent="0.25">
      <c r="A12" s="65"/>
      <c r="B12" s="139"/>
      <c r="C12" s="67"/>
      <c r="D12" s="67"/>
      <c r="E12" s="67"/>
      <c r="F12" s="67"/>
      <c r="G12" s="67"/>
      <c r="H12" s="67"/>
      <c r="I12" s="67"/>
      <c r="J12" s="67"/>
      <c r="K12" s="67"/>
      <c r="L12" s="67"/>
      <c r="M12" s="67"/>
      <c r="N12" s="67"/>
      <c r="O12" s="66"/>
      <c r="P12" s="67"/>
      <c r="Q12" s="67"/>
    </row>
    <row r="13" spans="1:23" x14ac:dyDescent="0.25">
      <c r="A13" s="65"/>
      <c r="B13" s="67"/>
      <c r="C13" s="67"/>
      <c r="D13" s="67"/>
      <c r="E13" s="67"/>
      <c r="F13" s="67"/>
      <c r="G13" s="67"/>
      <c r="H13" s="67"/>
      <c r="I13" s="67"/>
      <c r="J13" s="67"/>
      <c r="K13" s="67"/>
      <c r="L13" s="67"/>
      <c r="M13" s="67"/>
      <c r="N13" s="67"/>
      <c r="O13" s="66"/>
      <c r="P13" s="67"/>
      <c r="Q13" s="67"/>
      <c r="R13" s="107" t="s">
        <v>18</v>
      </c>
      <c r="S13" s="108"/>
      <c r="T13" s="108"/>
      <c r="U13" s="108"/>
      <c r="V13" s="108"/>
      <c r="W13" s="108"/>
    </row>
    <row r="14" spans="1:23" ht="18" x14ac:dyDescent="0.35">
      <c r="A14" s="69" t="s">
        <v>31</v>
      </c>
      <c r="B14" s="242" t="s">
        <v>2</v>
      </c>
      <c r="C14" s="243"/>
      <c r="D14" s="243"/>
      <c r="E14" s="244"/>
      <c r="F14" s="242" t="s">
        <v>1</v>
      </c>
      <c r="G14" s="244"/>
      <c r="H14" s="68" t="s">
        <v>4</v>
      </c>
      <c r="I14" s="68" t="s">
        <v>21</v>
      </c>
      <c r="J14" s="73"/>
      <c r="K14" s="62"/>
      <c r="L14" s="140"/>
      <c r="M14" s="140"/>
      <c r="N14" s="67"/>
      <c r="O14" s="66"/>
      <c r="P14" s="67"/>
      <c r="Q14" s="67"/>
      <c r="R14" s="108" t="s">
        <v>58</v>
      </c>
      <c r="S14" s="108">
        <v>7</v>
      </c>
      <c r="T14" s="108"/>
      <c r="U14" s="108" t="s">
        <v>157</v>
      </c>
      <c r="V14" s="108">
        <v>0.5</v>
      </c>
      <c r="W14" s="108"/>
    </row>
    <row r="15" spans="1:23" x14ac:dyDescent="0.25">
      <c r="A15" s="98"/>
      <c r="B15" s="262" t="s">
        <v>51</v>
      </c>
      <c r="C15" s="263"/>
      <c r="D15" s="264" t="s">
        <v>52</v>
      </c>
      <c r="E15" s="265"/>
      <c r="F15" s="262"/>
      <c r="G15" s="266"/>
      <c r="H15" s="141"/>
      <c r="I15" s="141"/>
      <c r="J15" s="73"/>
      <c r="K15" s="62"/>
      <c r="L15" s="140"/>
      <c r="M15" s="140"/>
      <c r="N15" s="67"/>
      <c r="O15" s="66"/>
      <c r="P15" s="67"/>
      <c r="Q15" s="67"/>
      <c r="R15" s="108" t="s">
        <v>59</v>
      </c>
      <c r="S15" s="108">
        <v>4</v>
      </c>
      <c r="T15" s="108"/>
      <c r="U15" s="108" t="s">
        <v>160</v>
      </c>
      <c r="V15" s="108">
        <v>0.3</v>
      </c>
      <c r="W15" s="108"/>
    </row>
    <row r="16" spans="1:23" x14ac:dyDescent="0.25">
      <c r="A16" s="17"/>
      <c r="B16" s="260"/>
      <c r="C16" s="261"/>
      <c r="D16" s="251"/>
      <c r="E16" s="252"/>
      <c r="F16" s="255" t="s">
        <v>3</v>
      </c>
      <c r="G16" s="256"/>
      <c r="H16" s="98">
        <f>LOOKUP(F16,$U$14:$U$29,$V$14:$V$29)</f>
        <v>0</v>
      </c>
      <c r="I16" s="101">
        <f>H16</f>
        <v>0</v>
      </c>
      <c r="J16" s="14"/>
      <c r="L16" s="14"/>
      <c r="M16" s="14"/>
      <c r="N16" s="14"/>
      <c r="O16" s="15"/>
      <c r="P16" s="67"/>
      <c r="Q16" s="67"/>
      <c r="R16" s="108" t="s">
        <v>86</v>
      </c>
      <c r="S16" s="108">
        <v>3</v>
      </c>
      <c r="T16" s="108"/>
      <c r="U16" s="108" t="s">
        <v>158</v>
      </c>
      <c r="V16" s="108">
        <v>0.5</v>
      </c>
      <c r="W16" s="108"/>
    </row>
    <row r="17" spans="1:23" x14ac:dyDescent="0.25">
      <c r="A17" s="17"/>
      <c r="B17" s="260"/>
      <c r="C17" s="261"/>
      <c r="D17" s="251"/>
      <c r="E17" s="252"/>
      <c r="F17" s="255" t="s">
        <v>3</v>
      </c>
      <c r="G17" s="256"/>
      <c r="H17" s="98">
        <f t="shared" ref="H17:H40" si="0">LOOKUP(F17,$U$14:$U$29,$V$14:$V$29)</f>
        <v>0</v>
      </c>
      <c r="I17" s="101">
        <f t="shared" ref="I17:I39" si="1">H17</f>
        <v>0</v>
      </c>
      <c r="J17" s="14"/>
      <c r="L17" s="14"/>
      <c r="M17" s="14"/>
      <c r="N17" s="14"/>
      <c r="O17" s="15"/>
      <c r="P17" s="67"/>
      <c r="Q17" s="67"/>
      <c r="R17" s="108" t="s">
        <v>87</v>
      </c>
      <c r="S17" s="108">
        <v>2</v>
      </c>
      <c r="T17" s="108"/>
      <c r="U17" s="108" t="s">
        <v>86</v>
      </c>
      <c r="V17" s="108">
        <v>3</v>
      </c>
      <c r="W17" s="108"/>
    </row>
    <row r="18" spans="1:23" x14ac:dyDescent="0.25">
      <c r="A18" s="17"/>
      <c r="B18" s="260"/>
      <c r="C18" s="261"/>
      <c r="D18" s="251"/>
      <c r="E18" s="252"/>
      <c r="F18" s="255" t="s">
        <v>3</v>
      </c>
      <c r="G18" s="256"/>
      <c r="H18" s="98">
        <f t="shared" si="0"/>
        <v>0</v>
      </c>
      <c r="I18" s="101">
        <f t="shared" si="1"/>
        <v>0</v>
      </c>
      <c r="J18" s="14"/>
      <c r="L18" s="14"/>
      <c r="M18" s="14"/>
      <c r="N18" s="14"/>
      <c r="O18" s="15"/>
      <c r="P18" s="142"/>
      <c r="Q18" s="67"/>
      <c r="R18" s="108" t="s">
        <v>88</v>
      </c>
      <c r="S18" s="108">
        <v>2</v>
      </c>
      <c r="T18" s="108"/>
      <c r="U18" s="108" t="s">
        <v>87</v>
      </c>
      <c r="V18" s="108">
        <v>2</v>
      </c>
      <c r="W18" s="108"/>
    </row>
    <row r="19" spans="1:23" x14ac:dyDescent="0.25">
      <c r="A19" s="17"/>
      <c r="B19" s="260"/>
      <c r="C19" s="261"/>
      <c r="D19" s="251"/>
      <c r="E19" s="252"/>
      <c r="F19" s="255" t="s">
        <v>3</v>
      </c>
      <c r="G19" s="256"/>
      <c r="H19" s="98">
        <f t="shared" si="0"/>
        <v>0</v>
      </c>
      <c r="I19" s="101">
        <f t="shared" si="1"/>
        <v>0</v>
      </c>
      <c r="J19" s="14"/>
      <c r="L19" s="14"/>
      <c r="M19" s="14"/>
      <c r="N19" s="14"/>
      <c r="O19" s="15"/>
      <c r="P19" s="142"/>
      <c r="Q19" s="67"/>
      <c r="R19" s="108" t="s">
        <v>154</v>
      </c>
      <c r="S19" s="108">
        <v>1</v>
      </c>
      <c r="T19" s="108"/>
      <c r="U19" s="108" t="s">
        <v>154</v>
      </c>
      <c r="V19" s="108">
        <v>1</v>
      </c>
      <c r="W19" s="108"/>
    </row>
    <row r="20" spans="1:23" x14ac:dyDescent="0.25">
      <c r="A20" s="17"/>
      <c r="B20" s="120"/>
      <c r="C20" s="121"/>
      <c r="D20" s="122"/>
      <c r="E20" s="20"/>
      <c r="F20" s="255" t="s">
        <v>3</v>
      </c>
      <c r="G20" s="256"/>
      <c r="H20" s="98">
        <f t="shared" si="0"/>
        <v>0</v>
      </c>
      <c r="I20" s="101">
        <f t="shared" si="1"/>
        <v>0</v>
      </c>
      <c r="J20" s="14"/>
      <c r="L20" s="14"/>
      <c r="M20" s="14"/>
      <c r="N20" s="14"/>
      <c r="O20" s="15"/>
      <c r="P20" s="142"/>
      <c r="Q20" s="67"/>
      <c r="R20" s="109" t="s">
        <v>57</v>
      </c>
      <c r="S20" s="108">
        <v>1</v>
      </c>
      <c r="T20" s="108"/>
      <c r="U20" s="108" t="s">
        <v>89</v>
      </c>
      <c r="V20" s="108">
        <v>0.8</v>
      </c>
      <c r="W20" s="108"/>
    </row>
    <row r="21" spans="1:23" x14ac:dyDescent="0.25">
      <c r="A21" s="17"/>
      <c r="B21" s="120"/>
      <c r="C21" s="121"/>
      <c r="D21" s="122"/>
      <c r="E21" s="20"/>
      <c r="F21" s="255" t="s">
        <v>3</v>
      </c>
      <c r="G21" s="256"/>
      <c r="H21" s="98">
        <f t="shared" si="0"/>
        <v>0</v>
      </c>
      <c r="I21" s="101">
        <f t="shared" si="1"/>
        <v>0</v>
      </c>
      <c r="J21" s="14"/>
      <c r="L21" s="14"/>
      <c r="M21" s="14"/>
      <c r="N21" s="14"/>
      <c r="O21" s="15"/>
      <c r="P21" s="142"/>
      <c r="Q21" s="67"/>
      <c r="R21" s="108" t="s">
        <v>155</v>
      </c>
      <c r="S21" s="108">
        <v>1</v>
      </c>
      <c r="T21" s="108"/>
      <c r="U21" s="108" t="s">
        <v>88</v>
      </c>
      <c r="V21" s="108">
        <v>2</v>
      </c>
      <c r="W21" s="108"/>
    </row>
    <row r="22" spans="1:23" x14ac:dyDescent="0.25">
      <c r="A22" s="17"/>
      <c r="B22" s="120"/>
      <c r="C22" s="121"/>
      <c r="D22" s="122"/>
      <c r="E22" s="20"/>
      <c r="F22" s="255" t="s">
        <v>3</v>
      </c>
      <c r="G22" s="256"/>
      <c r="H22" s="98">
        <f t="shared" si="0"/>
        <v>0</v>
      </c>
      <c r="I22" s="101">
        <f t="shared" si="1"/>
        <v>0</v>
      </c>
      <c r="J22" s="14"/>
      <c r="L22" s="14"/>
      <c r="M22" s="14"/>
      <c r="N22" s="14"/>
      <c r="O22" s="15"/>
      <c r="P22" s="142"/>
      <c r="Q22" s="67"/>
      <c r="R22" s="108" t="s">
        <v>89</v>
      </c>
      <c r="S22" s="108">
        <v>0.8</v>
      </c>
      <c r="T22" s="108"/>
      <c r="U22" s="108" t="s">
        <v>90</v>
      </c>
      <c r="V22" s="108">
        <v>0.5</v>
      </c>
      <c r="W22" s="108"/>
    </row>
    <row r="23" spans="1:23" x14ac:dyDescent="0.25">
      <c r="A23" s="17"/>
      <c r="B23" s="120"/>
      <c r="C23" s="121"/>
      <c r="D23" s="122"/>
      <c r="E23" s="20"/>
      <c r="F23" s="255" t="s">
        <v>3</v>
      </c>
      <c r="G23" s="256"/>
      <c r="H23" s="98">
        <f t="shared" si="0"/>
        <v>0</v>
      </c>
      <c r="I23" s="101">
        <f t="shared" si="1"/>
        <v>0</v>
      </c>
      <c r="J23" s="14"/>
      <c r="L23" s="14"/>
      <c r="M23" s="14"/>
      <c r="N23" s="14"/>
      <c r="O23" s="15"/>
      <c r="P23" s="142"/>
      <c r="Q23" s="67"/>
      <c r="R23" s="108" t="s">
        <v>156</v>
      </c>
      <c r="S23" s="108">
        <v>0.6</v>
      </c>
      <c r="T23" s="108"/>
      <c r="U23" s="108" t="s">
        <v>159</v>
      </c>
      <c r="V23" s="108">
        <v>0.5</v>
      </c>
      <c r="W23" s="108"/>
    </row>
    <row r="24" spans="1:23" x14ac:dyDescent="0.25">
      <c r="A24" s="17"/>
      <c r="B24" s="120"/>
      <c r="C24" s="121"/>
      <c r="D24" s="122"/>
      <c r="E24" s="20"/>
      <c r="F24" s="255" t="s">
        <v>3</v>
      </c>
      <c r="G24" s="256"/>
      <c r="H24" s="98">
        <f t="shared" si="0"/>
        <v>0</v>
      </c>
      <c r="I24" s="101">
        <f>H24</f>
        <v>0</v>
      </c>
      <c r="J24" s="14"/>
      <c r="L24" s="14"/>
      <c r="M24" s="14"/>
      <c r="N24" s="14"/>
      <c r="O24" s="15"/>
      <c r="P24" s="142"/>
      <c r="Q24" s="67"/>
      <c r="R24" s="108" t="s">
        <v>157</v>
      </c>
      <c r="S24" s="108">
        <v>0.5</v>
      </c>
      <c r="T24" s="108"/>
      <c r="U24" s="108" t="s">
        <v>57</v>
      </c>
      <c r="V24" s="108">
        <v>1</v>
      </c>
      <c r="W24" s="108"/>
    </row>
    <row r="25" spans="1:23" x14ac:dyDescent="0.25">
      <c r="A25" s="17"/>
      <c r="B25" s="120"/>
      <c r="C25" s="121"/>
      <c r="D25" s="122"/>
      <c r="E25" s="20"/>
      <c r="F25" s="255" t="s">
        <v>3</v>
      </c>
      <c r="G25" s="256"/>
      <c r="H25" s="98">
        <f t="shared" si="0"/>
        <v>0</v>
      </c>
      <c r="I25" s="101">
        <f t="shared" si="1"/>
        <v>0</v>
      </c>
      <c r="J25" s="14"/>
      <c r="L25" s="14"/>
      <c r="M25" s="14"/>
      <c r="N25" s="14"/>
      <c r="O25" s="15"/>
      <c r="P25" s="142"/>
      <c r="Q25" s="67"/>
      <c r="R25" s="108" t="s">
        <v>90</v>
      </c>
      <c r="S25" s="108">
        <v>0.5</v>
      </c>
      <c r="T25" s="108"/>
      <c r="U25" s="108" t="s">
        <v>156</v>
      </c>
      <c r="V25" s="108">
        <v>0.6</v>
      </c>
      <c r="W25" s="108"/>
    </row>
    <row r="26" spans="1:23" x14ac:dyDescent="0.25">
      <c r="A26" s="17"/>
      <c r="B26" s="120"/>
      <c r="C26" s="121"/>
      <c r="D26" s="122"/>
      <c r="E26" s="20"/>
      <c r="F26" s="255" t="s">
        <v>3</v>
      </c>
      <c r="G26" s="256"/>
      <c r="H26" s="98">
        <f t="shared" si="0"/>
        <v>0</v>
      </c>
      <c r="I26" s="101">
        <f t="shared" si="1"/>
        <v>0</v>
      </c>
      <c r="J26" s="14"/>
      <c r="L26" s="14"/>
      <c r="M26" s="14"/>
      <c r="N26" s="14"/>
      <c r="O26" s="15"/>
      <c r="P26" s="142"/>
      <c r="Q26" s="67"/>
      <c r="R26" s="108" t="s">
        <v>158</v>
      </c>
      <c r="S26" s="108">
        <v>0.5</v>
      </c>
      <c r="T26" s="108"/>
      <c r="U26" s="108" t="s">
        <v>155</v>
      </c>
      <c r="V26" s="108">
        <v>1</v>
      </c>
      <c r="W26" s="108"/>
    </row>
    <row r="27" spans="1:23" x14ac:dyDescent="0.25">
      <c r="A27" s="17"/>
      <c r="B27" s="120"/>
      <c r="C27" s="121"/>
      <c r="D27" s="122"/>
      <c r="E27" s="20"/>
      <c r="F27" s="255" t="s">
        <v>3</v>
      </c>
      <c r="G27" s="256"/>
      <c r="H27" s="98">
        <f t="shared" si="0"/>
        <v>0</v>
      </c>
      <c r="I27" s="101">
        <f t="shared" si="1"/>
        <v>0</v>
      </c>
      <c r="J27" s="14"/>
      <c r="L27" s="14"/>
      <c r="M27" s="14"/>
      <c r="N27" s="14"/>
      <c r="O27" s="15"/>
      <c r="P27" s="142"/>
      <c r="Q27" s="67"/>
      <c r="R27" s="110" t="s">
        <v>159</v>
      </c>
      <c r="S27" s="108">
        <v>0.5</v>
      </c>
      <c r="T27" s="108"/>
      <c r="U27" s="108" t="s">
        <v>58</v>
      </c>
      <c r="V27" s="108">
        <v>7</v>
      </c>
      <c r="W27" s="108"/>
    </row>
    <row r="28" spans="1:23" x14ac:dyDescent="0.25">
      <c r="A28" s="17"/>
      <c r="B28" s="120"/>
      <c r="C28" s="121"/>
      <c r="D28" s="122"/>
      <c r="E28" s="20"/>
      <c r="F28" s="255" t="s">
        <v>3</v>
      </c>
      <c r="G28" s="256"/>
      <c r="H28" s="98">
        <f t="shared" si="0"/>
        <v>0</v>
      </c>
      <c r="I28" s="101">
        <f t="shared" si="1"/>
        <v>0</v>
      </c>
      <c r="J28" s="14"/>
      <c r="L28" s="14"/>
      <c r="M28" s="14"/>
      <c r="N28" s="14"/>
      <c r="O28" s="15"/>
      <c r="P28" s="142"/>
      <c r="Q28" s="67"/>
      <c r="R28" s="108" t="s">
        <v>160</v>
      </c>
      <c r="S28" s="108">
        <v>0.3</v>
      </c>
      <c r="T28" s="108"/>
      <c r="U28" s="108" t="s">
        <v>59</v>
      </c>
      <c r="V28" s="108">
        <v>4</v>
      </c>
      <c r="W28" s="108"/>
    </row>
    <row r="29" spans="1:23" x14ac:dyDescent="0.25">
      <c r="A29" s="17"/>
      <c r="B29" s="120"/>
      <c r="C29" s="121"/>
      <c r="D29" s="122"/>
      <c r="E29" s="20"/>
      <c r="F29" s="255" t="s">
        <v>3</v>
      </c>
      <c r="G29" s="256"/>
      <c r="H29" s="98">
        <f t="shared" si="0"/>
        <v>0</v>
      </c>
      <c r="I29" s="101">
        <f t="shared" si="1"/>
        <v>0</v>
      </c>
      <c r="J29" s="14"/>
      <c r="L29" s="14"/>
      <c r="M29" s="14"/>
      <c r="N29" s="14"/>
      <c r="O29" s="15"/>
      <c r="P29" s="142"/>
      <c r="Q29" s="67"/>
      <c r="R29" s="108" t="s">
        <v>3</v>
      </c>
      <c r="S29" s="108">
        <v>0</v>
      </c>
      <c r="T29" s="108"/>
      <c r="U29" s="108" t="s">
        <v>3</v>
      </c>
      <c r="V29" s="108">
        <v>0</v>
      </c>
      <c r="W29" s="108"/>
    </row>
    <row r="30" spans="1:23" x14ac:dyDescent="0.25">
      <c r="A30" s="17"/>
      <c r="B30" s="120"/>
      <c r="C30" s="121"/>
      <c r="D30" s="122"/>
      <c r="E30" s="20"/>
      <c r="F30" s="255" t="s">
        <v>3</v>
      </c>
      <c r="G30" s="256"/>
      <c r="H30" s="98">
        <f t="shared" si="0"/>
        <v>0</v>
      </c>
      <c r="I30" s="101">
        <f t="shared" si="1"/>
        <v>0</v>
      </c>
      <c r="J30" s="14"/>
      <c r="L30" s="14"/>
      <c r="M30" s="14"/>
      <c r="N30" s="14"/>
      <c r="O30" s="15"/>
      <c r="P30" s="142"/>
      <c r="Q30" s="67"/>
      <c r="R30" s="108"/>
      <c r="S30" s="108"/>
      <c r="T30" s="108"/>
      <c r="U30" s="108"/>
      <c r="V30" s="108"/>
      <c r="W30" s="108"/>
    </row>
    <row r="31" spans="1:23" x14ac:dyDescent="0.25">
      <c r="A31" s="17"/>
      <c r="B31" s="120"/>
      <c r="C31" s="121"/>
      <c r="D31" s="122"/>
      <c r="E31" s="20"/>
      <c r="F31" s="255" t="s">
        <v>3</v>
      </c>
      <c r="G31" s="256"/>
      <c r="H31" s="98">
        <f t="shared" si="0"/>
        <v>0</v>
      </c>
      <c r="I31" s="101">
        <f t="shared" si="1"/>
        <v>0</v>
      </c>
      <c r="J31" s="14"/>
      <c r="L31" s="14"/>
      <c r="M31" s="14"/>
      <c r="N31" s="14"/>
      <c r="O31" s="15"/>
      <c r="P31" s="142"/>
      <c r="Q31" s="67"/>
      <c r="R31" s="108"/>
      <c r="S31" s="108"/>
      <c r="T31" s="108"/>
      <c r="U31" s="108"/>
      <c r="V31" s="108"/>
      <c r="W31" s="108"/>
    </row>
    <row r="32" spans="1:23" x14ac:dyDescent="0.25">
      <c r="A32" s="17"/>
      <c r="B32" s="120"/>
      <c r="C32" s="121"/>
      <c r="D32" s="122"/>
      <c r="E32" s="20"/>
      <c r="F32" s="255" t="s">
        <v>3</v>
      </c>
      <c r="G32" s="256"/>
      <c r="H32" s="98">
        <f t="shared" si="0"/>
        <v>0</v>
      </c>
      <c r="I32" s="101">
        <f t="shared" si="1"/>
        <v>0</v>
      </c>
      <c r="J32" s="14"/>
      <c r="L32" s="14"/>
      <c r="M32" s="14"/>
      <c r="N32" s="14"/>
      <c r="O32" s="15"/>
      <c r="P32" s="142"/>
      <c r="Q32" s="67"/>
      <c r="R32" s="108"/>
      <c r="S32" s="108"/>
      <c r="T32" s="108"/>
      <c r="U32" s="108"/>
      <c r="V32" s="108"/>
      <c r="W32" s="108"/>
    </row>
    <row r="33" spans="1:23" x14ac:dyDescent="0.25">
      <c r="A33" s="17"/>
      <c r="B33" s="120"/>
      <c r="C33" s="121"/>
      <c r="D33" s="122"/>
      <c r="E33" s="20"/>
      <c r="F33" s="255" t="s">
        <v>3</v>
      </c>
      <c r="G33" s="256"/>
      <c r="H33" s="98">
        <f t="shared" si="0"/>
        <v>0</v>
      </c>
      <c r="I33" s="101">
        <f t="shared" si="1"/>
        <v>0</v>
      </c>
      <c r="J33" s="14"/>
      <c r="L33" s="14"/>
      <c r="M33" s="14"/>
      <c r="N33" s="14"/>
      <c r="O33" s="15"/>
      <c r="P33" s="142"/>
      <c r="Q33" s="67"/>
      <c r="R33" s="108"/>
      <c r="S33" s="108"/>
      <c r="T33" s="108"/>
      <c r="U33" s="108"/>
      <c r="V33" s="108"/>
      <c r="W33" s="108"/>
    </row>
    <row r="34" spans="1:23" x14ac:dyDescent="0.25">
      <c r="A34" s="17"/>
      <c r="B34" s="120"/>
      <c r="C34" s="121"/>
      <c r="D34" s="122"/>
      <c r="E34" s="20"/>
      <c r="F34" s="255" t="s">
        <v>3</v>
      </c>
      <c r="G34" s="256"/>
      <c r="H34" s="98">
        <f t="shared" si="0"/>
        <v>0</v>
      </c>
      <c r="I34" s="101">
        <f t="shared" si="1"/>
        <v>0</v>
      </c>
      <c r="J34" s="14"/>
      <c r="L34" s="14"/>
      <c r="M34" s="14"/>
      <c r="N34" s="14"/>
      <c r="O34" s="15"/>
      <c r="P34" s="142"/>
      <c r="Q34" s="67"/>
      <c r="R34" s="108"/>
      <c r="S34" s="108"/>
      <c r="T34" s="108"/>
      <c r="U34" s="108"/>
      <c r="V34" s="108"/>
      <c r="W34" s="108"/>
    </row>
    <row r="35" spans="1:23" x14ac:dyDescent="0.25">
      <c r="A35" s="17"/>
      <c r="B35" s="120"/>
      <c r="C35" s="121"/>
      <c r="D35" s="122"/>
      <c r="E35" s="20"/>
      <c r="F35" s="255" t="s">
        <v>3</v>
      </c>
      <c r="G35" s="256"/>
      <c r="H35" s="98">
        <f t="shared" si="0"/>
        <v>0</v>
      </c>
      <c r="I35" s="101">
        <f t="shared" si="1"/>
        <v>0</v>
      </c>
      <c r="J35" s="14"/>
      <c r="L35" s="14"/>
      <c r="M35" s="14"/>
      <c r="N35" s="14"/>
      <c r="O35" s="15"/>
      <c r="P35" s="142"/>
      <c r="Q35" s="67"/>
      <c r="R35" s="108"/>
      <c r="S35" s="108"/>
      <c r="T35" s="108"/>
      <c r="U35" s="108"/>
      <c r="V35" s="108"/>
      <c r="W35" s="108"/>
    </row>
    <row r="36" spans="1:23" x14ac:dyDescent="0.25">
      <c r="A36" s="17"/>
      <c r="B36" s="235"/>
      <c r="C36" s="236"/>
      <c r="D36" s="251"/>
      <c r="E36" s="252"/>
      <c r="F36" s="255" t="s">
        <v>3</v>
      </c>
      <c r="G36" s="256"/>
      <c r="H36" s="98">
        <f t="shared" si="0"/>
        <v>0</v>
      </c>
      <c r="I36" s="101">
        <f t="shared" si="1"/>
        <v>0</v>
      </c>
      <c r="J36" s="14"/>
      <c r="L36" s="28"/>
      <c r="M36" s="28"/>
      <c r="N36" s="14"/>
      <c r="O36" s="15"/>
      <c r="P36" s="67"/>
      <c r="Q36" s="67"/>
    </row>
    <row r="37" spans="1:23" x14ac:dyDescent="0.25">
      <c r="A37" s="17"/>
      <c r="B37" s="235"/>
      <c r="C37" s="236"/>
      <c r="D37" s="251"/>
      <c r="E37" s="252"/>
      <c r="F37" s="255" t="s">
        <v>3</v>
      </c>
      <c r="G37" s="256"/>
      <c r="H37" s="98">
        <f t="shared" si="0"/>
        <v>0</v>
      </c>
      <c r="I37" s="101">
        <f t="shared" si="1"/>
        <v>0</v>
      </c>
      <c r="J37" s="14"/>
      <c r="L37" s="28"/>
      <c r="M37" s="28"/>
      <c r="N37" s="14"/>
      <c r="O37" s="15"/>
      <c r="P37" s="67"/>
      <c r="Q37" s="67"/>
    </row>
    <row r="38" spans="1:23" x14ac:dyDescent="0.25">
      <c r="A38" s="17"/>
      <c r="B38" s="235"/>
      <c r="C38" s="236"/>
      <c r="D38" s="251"/>
      <c r="E38" s="252"/>
      <c r="F38" s="255" t="s">
        <v>3</v>
      </c>
      <c r="G38" s="256"/>
      <c r="H38" s="98">
        <f t="shared" si="0"/>
        <v>0</v>
      </c>
      <c r="I38" s="101">
        <f t="shared" si="1"/>
        <v>0</v>
      </c>
      <c r="J38" s="14"/>
      <c r="L38" s="28"/>
      <c r="M38" s="28"/>
      <c r="N38" s="14"/>
      <c r="O38" s="15"/>
      <c r="P38" s="67"/>
      <c r="Q38" s="67"/>
    </row>
    <row r="39" spans="1:23" x14ac:dyDescent="0.25">
      <c r="A39" s="17"/>
      <c r="B39" s="235"/>
      <c r="C39" s="236"/>
      <c r="D39" s="251"/>
      <c r="E39" s="252"/>
      <c r="F39" s="255" t="s">
        <v>3</v>
      </c>
      <c r="G39" s="256"/>
      <c r="H39" s="98">
        <f t="shared" si="0"/>
        <v>0</v>
      </c>
      <c r="I39" s="101">
        <f t="shared" si="1"/>
        <v>0</v>
      </c>
      <c r="J39" s="14"/>
      <c r="L39" s="28"/>
      <c r="M39" s="28"/>
      <c r="N39" s="14"/>
      <c r="O39" s="15"/>
      <c r="P39" s="67"/>
      <c r="Q39" s="67"/>
    </row>
    <row r="40" spans="1:23" x14ac:dyDescent="0.25">
      <c r="A40" s="21"/>
      <c r="B40" s="237"/>
      <c r="C40" s="238"/>
      <c r="D40" s="253"/>
      <c r="E40" s="254"/>
      <c r="F40" s="267" t="s">
        <v>3</v>
      </c>
      <c r="G40" s="268"/>
      <c r="H40" s="98">
        <f t="shared" si="0"/>
        <v>0</v>
      </c>
      <c r="I40" s="104">
        <f>H40</f>
        <v>0</v>
      </c>
      <c r="J40" s="14"/>
      <c r="L40" s="28"/>
      <c r="M40" s="28"/>
      <c r="N40" s="14"/>
      <c r="O40" s="15"/>
      <c r="P40" s="67"/>
      <c r="Q40" s="67"/>
    </row>
    <row r="41" spans="1:23" x14ac:dyDescent="0.25">
      <c r="A41" s="16"/>
      <c r="B41" s="14"/>
      <c r="C41" s="14"/>
      <c r="D41" s="14"/>
      <c r="E41" s="14"/>
      <c r="F41" s="67"/>
      <c r="G41" s="67"/>
      <c r="H41" s="67"/>
      <c r="I41" s="67"/>
      <c r="J41" s="14"/>
      <c r="K41" s="14"/>
      <c r="L41" s="14"/>
      <c r="M41" s="14"/>
      <c r="N41" s="14"/>
      <c r="O41" s="15"/>
      <c r="P41" s="67"/>
      <c r="Q41" s="67"/>
    </row>
    <row r="42" spans="1:23" ht="18" x14ac:dyDescent="0.35">
      <c r="A42" s="16"/>
      <c r="B42" s="14"/>
      <c r="C42" s="14"/>
      <c r="D42" s="14"/>
      <c r="E42" s="14"/>
      <c r="F42" s="62"/>
      <c r="G42" s="62"/>
      <c r="H42" s="95" t="s">
        <v>20</v>
      </c>
      <c r="I42" s="69">
        <f>SUM(I16:I40)</f>
        <v>0</v>
      </c>
      <c r="L42" s="14"/>
      <c r="M42" s="14"/>
      <c r="N42" s="14"/>
      <c r="O42" s="15"/>
      <c r="P42" s="3"/>
      <c r="Q42" s="3"/>
    </row>
    <row r="43" spans="1:23" ht="15.75" thickBot="1" x14ac:dyDescent="0.3">
      <c r="A43" s="24"/>
      <c r="B43" s="25"/>
      <c r="C43" s="25"/>
      <c r="D43" s="25"/>
      <c r="E43" s="25"/>
      <c r="F43" s="76"/>
      <c r="G43" s="76"/>
      <c r="H43" s="76"/>
      <c r="I43" s="76"/>
      <c r="J43" s="25"/>
      <c r="K43" s="25"/>
      <c r="L43" s="25"/>
      <c r="M43" s="25"/>
      <c r="N43" s="25"/>
      <c r="O43" s="26"/>
    </row>
    <row r="45" spans="1:23" ht="15.75" thickBot="1" x14ac:dyDescent="0.3">
      <c r="O45" s="14"/>
      <c r="P45" s="67"/>
    </row>
    <row r="46" spans="1:23" ht="20.25" x14ac:dyDescent="0.35">
      <c r="A46" s="93" t="s">
        <v>140</v>
      </c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3"/>
      <c r="P46" s="67"/>
      <c r="Q46" s="67"/>
    </row>
    <row r="47" spans="1:23" ht="18.75" x14ac:dyDescent="0.3">
      <c r="A47" s="94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6"/>
      <c r="P47" s="67"/>
      <c r="Q47" s="67"/>
    </row>
    <row r="48" spans="1:23" ht="18.75" thickBot="1" x14ac:dyDescent="0.4">
      <c r="A48" s="68" t="s">
        <v>5</v>
      </c>
      <c r="B48" s="71" t="s">
        <v>47</v>
      </c>
      <c r="C48" s="68" t="s">
        <v>6</v>
      </c>
      <c r="D48" s="73"/>
      <c r="E48" s="62"/>
      <c r="F48" s="62"/>
      <c r="G48" s="62"/>
      <c r="H48" s="67"/>
      <c r="I48" s="67"/>
      <c r="J48" s="62"/>
      <c r="K48" s="67"/>
      <c r="L48" s="67"/>
      <c r="M48" s="67"/>
      <c r="N48" s="95" t="s">
        <v>141</v>
      </c>
      <c r="O48" s="66"/>
      <c r="P48" s="67"/>
      <c r="Q48" s="67"/>
    </row>
    <row r="49" spans="1:22" ht="15.75" thickBot="1" x14ac:dyDescent="0.3">
      <c r="A49" s="69">
        <v>500</v>
      </c>
      <c r="B49" s="96">
        <v>100</v>
      </c>
      <c r="C49" s="72">
        <v>1</v>
      </c>
      <c r="D49" s="138"/>
      <c r="E49" s="62"/>
      <c r="F49" s="62"/>
      <c r="G49" s="62"/>
      <c r="H49" s="67"/>
      <c r="I49" s="67"/>
      <c r="J49" s="62"/>
      <c r="K49" s="67"/>
      <c r="L49" s="67"/>
      <c r="M49" s="67"/>
      <c r="N49" s="97">
        <f>IF(K88*B49/C49&gt;A49,A49,K88*B49/C49)</f>
        <v>0</v>
      </c>
      <c r="O49" s="66"/>
      <c r="P49" s="67"/>
      <c r="Q49" s="67"/>
    </row>
    <row r="50" spans="1:22" x14ac:dyDescent="0.25">
      <c r="A50" s="65"/>
      <c r="B50" s="67"/>
      <c r="C50" s="67"/>
      <c r="D50" s="67"/>
      <c r="E50" s="67"/>
      <c r="F50" s="67"/>
      <c r="G50" s="67"/>
      <c r="H50" s="67"/>
      <c r="I50" s="67"/>
      <c r="J50" s="67"/>
      <c r="K50" s="67"/>
      <c r="L50" s="67"/>
      <c r="M50" s="67"/>
      <c r="N50" s="67"/>
      <c r="O50" s="66"/>
      <c r="P50" s="67"/>
      <c r="Q50" s="67"/>
    </row>
    <row r="51" spans="1:22" x14ac:dyDescent="0.25">
      <c r="A51" s="62"/>
      <c r="B51" s="242" t="s">
        <v>136</v>
      </c>
      <c r="C51" s="243"/>
      <c r="D51" s="243"/>
      <c r="E51" s="244"/>
      <c r="F51" s="67"/>
      <c r="G51" s="67"/>
      <c r="H51" s="67"/>
      <c r="I51" s="67"/>
      <c r="J51" s="67"/>
      <c r="K51" s="67"/>
      <c r="L51" s="67"/>
      <c r="M51" s="67"/>
      <c r="N51" s="67"/>
      <c r="O51" s="66"/>
      <c r="P51" s="67"/>
      <c r="Q51" s="67"/>
    </row>
    <row r="52" spans="1:22" ht="18" x14ac:dyDescent="0.35">
      <c r="A52" s="143" t="s">
        <v>31</v>
      </c>
      <c r="B52" s="242" t="s">
        <v>49</v>
      </c>
      <c r="C52" s="244"/>
      <c r="D52" s="144" t="s">
        <v>53</v>
      </c>
      <c r="E52" s="71" t="s">
        <v>74</v>
      </c>
      <c r="F52" s="145" t="s">
        <v>75</v>
      </c>
      <c r="G52" s="146" t="s">
        <v>55</v>
      </c>
      <c r="H52" s="242" t="s">
        <v>16</v>
      </c>
      <c r="I52" s="244"/>
      <c r="J52" s="68" t="s">
        <v>4</v>
      </c>
      <c r="K52" s="68" t="s">
        <v>15</v>
      </c>
      <c r="L52" s="73"/>
      <c r="M52" s="62"/>
      <c r="N52" s="73"/>
      <c r="O52" s="66"/>
      <c r="P52" s="67"/>
      <c r="Q52" s="67"/>
      <c r="R52" s="106" t="s">
        <v>91</v>
      </c>
    </row>
    <row r="53" spans="1:22" x14ac:dyDescent="0.25">
      <c r="A53" s="17"/>
      <c r="B53" s="272"/>
      <c r="C53" s="273"/>
      <c r="D53" s="123"/>
      <c r="E53" s="124"/>
      <c r="F53" s="125"/>
      <c r="G53" s="147" t="str">
        <f>IF(D53="","",IF(D53&lt;1,F53/E53,D53*F53/E53))</f>
        <v/>
      </c>
      <c r="H53" s="271" t="s">
        <v>3</v>
      </c>
      <c r="I53" s="256"/>
      <c r="J53" s="146">
        <f t="shared" ref="J53:J72" si="2">LOOKUP(H53,U$55:U$62,V$55:V$62)</f>
        <v>0</v>
      </c>
      <c r="K53" s="148" t="str">
        <f>IF(G53="","",J53*G53/200)</f>
        <v/>
      </c>
      <c r="L53" s="60"/>
      <c r="N53" s="60"/>
      <c r="O53" s="15"/>
      <c r="P53" s="67"/>
      <c r="Q53" s="67"/>
    </row>
    <row r="54" spans="1:22" x14ac:dyDescent="0.25">
      <c r="A54" s="17"/>
      <c r="B54" s="235"/>
      <c r="C54" s="252"/>
      <c r="D54" s="127"/>
      <c r="E54" s="124"/>
      <c r="F54" s="125"/>
      <c r="G54" s="148" t="str">
        <f t="shared" ref="G54:G72" si="3">IF(D54="","",IF(D54&lt;1,F54/E54,D54*F54/E54))</f>
        <v/>
      </c>
      <c r="H54" s="271" t="s">
        <v>3</v>
      </c>
      <c r="I54" s="256"/>
      <c r="J54" s="98">
        <f t="shared" si="2"/>
        <v>0</v>
      </c>
      <c r="K54" s="148" t="str">
        <f t="shared" ref="K54:K72" si="4">IF(G54="","",J54*G54/200)</f>
        <v/>
      </c>
      <c r="L54" s="60"/>
      <c r="N54" s="60"/>
      <c r="O54" s="15"/>
      <c r="P54" s="67"/>
      <c r="Q54" s="67"/>
      <c r="R54" s="107" t="s">
        <v>19</v>
      </c>
      <c r="S54" s="108"/>
      <c r="T54" s="108"/>
    </row>
    <row r="55" spans="1:22" x14ac:dyDescent="0.25">
      <c r="A55" s="17"/>
      <c r="B55" s="235"/>
      <c r="C55" s="252"/>
      <c r="D55" s="127"/>
      <c r="E55" s="124"/>
      <c r="F55" s="125"/>
      <c r="G55" s="148" t="str">
        <f t="shared" si="3"/>
        <v/>
      </c>
      <c r="H55" s="271" t="s">
        <v>3</v>
      </c>
      <c r="I55" s="256"/>
      <c r="J55" s="98">
        <f t="shared" si="2"/>
        <v>0</v>
      </c>
      <c r="K55" s="148" t="str">
        <f t="shared" si="4"/>
        <v/>
      </c>
      <c r="L55" s="60"/>
      <c r="N55" s="60"/>
      <c r="O55" s="15"/>
      <c r="P55" s="67"/>
      <c r="Q55" s="67"/>
      <c r="R55" s="108" t="s">
        <v>92</v>
      </c>
      <c r="S55" s="108">
        <v>3</v>
      </c>
      <c r="T55" s="108"/>
      <c r="U55" s="108" t="s">
        <v>97</v>
      </c>
      <c r="V55" s="62">
        <v>0.05</v>
      </c>
    </row>
    <row r="56" spans="1:22" x14ac:dyDescent="0.25">
      <c r="A56" s="17"/>
      <c r="B56" s="235"/>
      <c r="C56" s="252"/>
      <c r="D56" s="127"/>
      <c r="E56" s="124"/>
      <c r="F56" s="125"/>
      <c r="G56" s="148" t="str">
        <f t="shared" si="3"/>
        <v/>
      </c>
      <c r="H56" s="271" t="s">
        <v>3</v>
      </c>
      <c r="I56" s="256"/>
      <c r="J56" s="98">
        <f t="shared" si="2"/>
        <v>0</v>
      </c>
      <c r="K56" s="148" t="str">
        <f t="shared" si="4"/>
        <v/>
      </c>
      <c r="L56" s="60"/>
      <c r="N56" s="60"/>
      <c r="O56" s="15"/>
      <c r="P56" s="67"/>
      <c r="Q56" s="67"/>
      <c r="R56" s="108" t="s">
        <v>93</v>
      </c>
      <c r="S56" s="108">
        <v>1.5</v>
      </c>
      <c r="T56" s="108"/>
      <c r="U56" s="108" t="s">
        <v>96</v>
      </c>
      <c r="V56" s="62">
        <v>0.1</v>
      </c>
    </row>
    <row r="57" spans="1:22" x14ac:dyDescent="0.25">
      <c r="A57" s="17"/>
      <c r="B57" s="19"/>
      <c r="C57" s="20"/>
      <c r="D57" s="127"/>
      <c r="E57" s="124"/>
      <c r="F57" s="125"/>
      <c r="G57" s="148" t="str">
        <f t="shared" si="3"/>
        <v/>
      </c>
      <c r="H57" s="271" t="s">
        <v>3</v>
      </c>
      <c r="I57" s="256"/>
      <c r="J57" s="98">
        <f t="shared" si="2"/>
        <v>0</v>
      </c>
      <c r="K57" s="148" t="str">
        <f t="shared" si="4"/>
        <v/>
      </c>
      <c r="L57" s="60"/>
      <c r="N57" s="60"/>
      <c r="O57" s="15"/>
      <c r="P57" s="67"/>
      <c r="Q57" s="67"/>
      <c r="R57" s="108" t="s">
        <v>161</v>
      </c>
      <c r="S57" s="108">
        <v>1.5</v>
      </c>
      <c r="T57" s="108"/>
      <c r="U57" s="108" t="s">
        <v>95</v>
      </c>
      <c r="V57" s="62">
        <v>0.3</v>
      </c>
    </row>
    <row r="58" spans="1:22" x14ac:dyDescent="0.25">
      <c r="A58" s="17"/>
      <c r="B58" s="19"/>
      <c r="C58" s="20"/>
      <c r="D58" s="127"/>
      <c r="E58" s="124"/>
      <c r="F58" s="125"/>
      <c r="G58" s="148" t="str">
        <f t="shared" si="3"/>
        <v/>
      </c>
      <c r="H58" s="271" t="s">
        <v>3</v>
      </c>
      <c r="I58" s="256"/>
      <c r="J58" s="98">
        <f t="shared" si="2"/>
        <v>0</v>
      </c>
      <c r="K58" s="148" t="str">
        <f t="shared" si="4"/>
        <v/>
      </c>
      <c r="L58" s="60"/>
      <c r="N58" s="60"/>
      <c r="O58" s="15"/>
      <c r="P58" s="67"/>
      <c r="Q58" s="67"/>
      <c r="R58" s="108" t="s">
        <v>94</v>
      </c>
      <c r="S58" s="108">
        <v>0.75</v>
      </c>
      <c r="T58" s="108"/>
      <c r="U58" s="108" t="s">
        <v>92</v>
      </c>
      <c r="V58" s="62">
        <v>3</v>
      </c>
    </row>
    <row r="59" spans="1:22" x14ac:dyDescent="0.25">
      <c r="A59" s="17"/>
      <c r="B59" s="19"/>
      <c r="C59" s="20"/>
      <c r="D59" s="127"/>
      <c r="E59" s="124"/>
      <c r="F59" s="125"/>
      <c r="G59" s="148" t="str">
        <f t="shared" si="3"/>
        <v/>
      </c>
      <c r="H59" s="271" t="s">
        <v>3</v>
      </c>
      <c r="I59" s="256"/>
      <c r="J59" s="98">
        <f t="shared" si="2"/>
        <v>0</v>
      </c>
      <c r="K59" s="148" t="str">
        <f t="shared" si="4"/>
        <v/>
      </c>
      <c r="L59" s="60"/>
      <c r="N59" s="60"/>
      <c r="O59" s="15"/>
      <c r="P59" s="67"/>
      <c r="Q59" s="73" t="s">
        <v>162</v>
      </c>
      <c r="R59" s="110" t="s">
        <v>95</v>
      </c>
      <c r="S59" s="108">
        <v>0.3</v>
      </c>
      <c r="T59" s="108"/>
      <c r="U59" s="108" t="s">
        <v>93</v>
      </c>
      <c r="V59" s="62">
        <v>1.5</v>
      </c>
    </row>
    <row r="60" spans="1:22" x14ac:dyDescent="0.25">
      <c r="A60" s="17"/>
      <c r="B60" s="19"/>
      <c r="C60" s="20"/>
      <c r="D60" s="127"/>
      <c r="E60" s="124"/>
      <c r="F60" s="125"/>
      <c r="G60" s="148" t="str">
        <f t="shared" si="3"/>
        <v/>
      </c>
      <c r="H60" s="271" t="s">
        <v>3</v>
      </c>
      <c r="I60" s="256"/>
      <c r="J60" s="98">
        <f t="shared" si="2"/>
        <v>0</v>
      </c>
      <c r="K60" s="148" t="str">
        <f t="shared" si="4"/>
        <v/>
      </c>
      <c r="L60" s="60"/>
      <c r="N60" s="60"/>
      <c r="O60" s="15"/>
      <c r="P60" s="67"/>
      <c r="Q60" s="67"/>
      <c r="R60" s="108" t="s">
        <v>96</v>
      </c>
      <c r="S60" s="108">
        <v>0.1</v>
      </c>
      <c r="T60" s="108"/>
      <c r="U60" s="110" t="s">
        <v>94</v>
      </c>
      <c r="V60" s="62">
        <v>0.75</v>
      </c>
    </row>
    <row r="61" spans="1:22" x14ac:dyDescent="0.25">
      <c r="A61" s="17"/>
      <c r="B61" s="19"/>
      <c r="C61" s="20"/>
      <c r="D61" s="127"/>
      <c r="E61" s="124"/>
      <c r="F61" s="125"/>
      <c r="G61" s="148" t="str">
        <f t="shared" si="3"/>
        <v/>
      </c>
      <c r="H61" s="271" t="s">
        <v>3</v>
      </c>
      <c r="I61" s="256"/>
      <c r="J61" s="98">
        <f t="shared" si="2"/>
        <v>0</v>
      </c>
      <c r="K61" s="148" t="str">
        <f t="shared" si="4"/>
        <v/>
      </c>
      <c r="L61" s="60"/>
      <c r="N61" s="60"/>
      <c r="O61" s="15"/>
      <c r="P61" s="67"/>
      <c r="Q61" s="67"/>
      <c r="R61" s="108" t="s">
        <v>97</v>
      </c>
      <c r="S61" s="108">
        <v>0.05</v>
      </c>
      <c r="U61" s="108" t="s">
        <v>161</v>
      </c>
      <c r="V61" s="62">
        <v>1.5</v>
      </c>
    </row>
    <row r="62" spans="1:22" x14ac:dyDescent="0.25">
      <c r="A62" s="17"/>
      <c r="B62" s="19"/>
      <c r="C62" s="20"/>
      <c r="D62" s="127"/>
      <c r="E62" s="124"/>
      <c r="F62" s="125"/>
      <c r="G62" s="148" t="str">
        <f t="shared" si="3"/>
        <v/>
      </c>
      <c r="H62" s="271" t="s">
        <v>3</v>
      </c>
      <c r="I62" s="256"/>
      <c r="J62" s="98">
        <f t="shared" si="2"/>
        <v>0</v>
      </c>
      <c r="K62" s="148" t="str">
        <f t="shared" si="4"/>
        <v/>
      </c>
      <c r="L62" s="60"/>
      <c r="N62" s="60"/>
      <c r="O62" s="15"/>
      <c r="P62" s="67"/>
      <c r="Q62" s="67"/>
      <c r="R62" s="108" t="s">
        <v>3</v>
      </c>
      <c r="S62" s="62">
        <v>0</v>
      </c>
      <c r="U62" s="108" t="s">
        <v>3</v>
      </c>
      <c r="V62" s="62">
        <v>0</v>
      </c>
    </row>
    <row r="63" spans="1:22" x14ac:dyDescent="0.25">
      <c r="A63" s="17"/>
      <c r="B63" s="235"/>
      <c r="C63" s="252"/>
      <c r="D63" s="127"/>
      <c r="E63" s="124"/>
      <c r="F63" s="125"/>
      <c r="G63" s="148" t="str">
        <f t="shared" si="3"/>
        <v/>
      </c>
      <c r="H63" s="271" t="s">
        <v>3</v>
      </c>
      <c r="I63" s="256"/>
      <c r="J63" s="98">
        <f t="shared" si="2"/>
        <v>0</v>
      </c>
      <c r="K63" s="148" t="str">
        <f t="shared" si="4"/>
        <v/>
      </c>
      <c r="L63" s="60"/>
      <c r="N63" s="60"/>
      <c r="O63" s="15"/>
      <c r="P63" s="67"/>
      <c r="Q63" s="67"/>
      <c r="R63" s="6"/>
      <c r="S63" s="6"/>
    </row>
    <row r="64" spans="1:22" x14ac:dyDescent="0.25">
      <c r="A64" s="17"/>
      <c r="B64" s="19"/>
      <c r="C64" s="20"/>
      <c r="D64" s="127"/>
      <c r="E64" s="124"/>
      <c r="F64" s="125"/>
      <c r="G64" s="148" t="str">
        <f t="shared" si="3"/>
        <v/>
      </c>
      <c r="H64" s="255" t="s">
        <v>3</v>
      </c>
      <c r="I64" s="256"/>
      <c r="J64" s="98">
        <f t="shared" si="2"/>
        <v>0</v>
      </c>
      <c r="K64" s="148" t="str">
        <f t="shared" si="4"/>
        <v/>
      </c>
      <c r="L64" s="60"/>
      <c r="N64" s="60"/>
      <c r="O64" s="15"/>
      <c r="P64" s="67"/>
      <c r="Q64" s="67"/>
      <c r="R64" s="108" t="s">
        <v>35</v>
      </c>
      <c r="S64" s="6"/>
    </row>
    <row r="65" spans="1:22" x14ac:dyDescent="0.25">
      <c r="A65" s="17"/>
      <c r="B65" s="19"/>
      <c r="C65" s="20"/>
      <c r="D65" s="127"/>
      <c r="E65" s="124"/>
      <c r="F65" s="125"/>
      <c r="G65" s="148" t="str">
        <f t="shared" si="3"/>
        <v/>
      </c>
      <c r="H65" s="255" t="s">
        <v>3</v>
      </c>
      <c r="I65" s="256"/>
      <c r="J65" s="98">
        <f t="shared" si="2"/>
        <v>0</v>
      </c>
      <c r="K65" s="148" t="str">
        <f t="shared" si="4"/>
        <v/>
      </c>
      <c r="L65" s="60"/>
      <c r="N65" s="60"/>
      <c r="O65" s="15"/>
      <c r="P65" s="67"/>
      <c r="Q65" s="67"/>
      <c r="R65" s="6"/>
      <c r="S65" s="6"/>
      <c r="T65" s="6"/>
      <c r="U65" s="6"/>
      <c r="V65" s="6"/>
    </row>
    <row r="66" spans="1:22" x14ac:dyDescent="0.25">
      <c r="A66" s="17"/>
      <c r="B66" s="19"/>
      <c r="C66" s="20"/>
      <c r="D66" s="127"/>
      <c r="E66" s="124"/>
      <c r="F66" s="125"/>
      <c r="G66" s="148" t="str">
        <f t="shared" si="3"/>
        <v/>
      </c>
      <c r="H66" s="255" t="s">
        <v>3</v>
      </c>
      <c r="I66" s="256"/>
      <c r="J66" s="98">
        <f t="shared" si="2"/>
        <v>0</v>
      </c>
      <c r="K66" s="148" t="str">
        <f t="shared" si="4"/>
        <v/>
      </c>
      <c r="L66" s="60"/>
      <c r="N66" s="60"/>
      <c r="O66" s="15"/>
      <c r="P66" s="67"/>
      <c r="Q66" s="67"/>
      <c r="R66" s="6"/>
      <c r="S66" s="6"/>
      <c r="T66" s="6"/>
      <c r="U66" s="6"/>
      <c r="V66" s="6"/>
    </row>
    <row r="67" spans="1:22" x14ac:dyDescent="0.25">
      <c r="A67" s="17"/>
      <c r="B67" s="19"/>
      <c r="C67" s="20"/>
      <c r="D67" s="127"/>
      <c r="E67" s="124"/>
      <c r="F67" s="125"/>
      <c r="G67" s="148" t="str">
        <f t="shared" si="3"/>
        <v/>
      </c>
      <c r="H67" s="255" t="s">
        <v>3</v>
      </c>
      <c r="I67" s="256"/>
      <c r="J67" s="98">
        <f t="shared" si="2"/>
        <v>0</v>
      </c>
      <c r="K67" s="148" t="str">
        <f t="shared" si="4"/>
        <v/>
      </c>
      <c r="L67" s="60"/>
      <c r="N67" s="60"/>
      <c r="O67" s="15"/>
      <c r="P67" s="67"/>
      <c r="Q67" s="67"/>
      <c r="R67" s="6"/>
      <c r="S67" s="6"/>
      <c r="T67" s="6"/>
      <c r="U67" s="6"/>
      <c r="V67" s="6"/>
    </row>
    <row r="68" spans="1:22" x14ac:dyDescent="0.25">
      <c r="A68" s="17"/>
      <c r="B68" s="19"/>
      <c r="C68" s="20"/>
      <c r="D68" s="127"/>
      <c r="E68" s="124"/>
      <c r="F68" s="125"/>
      <c r="G68" s="148" t="str">
        <f t="shared" si="3"/>
        <v/>
      </c>
      <c r="H68" s="255" t="s">
        <v>3</v>
      </c>
      <c r="I68" s="256"/>
      <c r="J68" s="98">
        <f t="shared" si="2"/>
        <v>0</v>
      </c>
      <c r="K68" s="148" t="str">
        <f t="shared" si="4"/>
        <v/>
      </c>
      <c r="L68" s="60"/>
      <c r="N68" s="60"/>
      <c r="O68" s="15"/>
      <c r="P68" s="67"/>
      <c r="Q68" s="67"/>
      <c r="R68" s="6"/>
    </row>
    <row r="69" spans="1:22" x14ac:dyDescent="0.25">
      <c r="A69" s="17"/>
      <c r="B69" s="19"/>
      <c r="C69" s="20"/>
      <c r="D69" s="127"/>
      <c r="E69" s="124"/>
      <c r="F69" s="125"/>
      <c r="G69" s="148" t="str">
        <f t="shared" si="3"/>
        <v/>
      </c>
      <c r="H69" s="255" t="s">
        <v>3</v>
      </c>
      <c r="I69" s="256"/>
      <c r="J69" s="98">
        <f t="shared" si="2"/>
        <v>0</v>
      </c>
      <c r="K69" s="148" t="str">
        <f t="shared" si="4"/>
        <v/>
      </c>
      <c r="L69" s="60"/>
      <c r="N69" s="60"/>
      <c r="O69" s="15"/>
      <c r="P69" s="67"/>
      <c r="Q69" s="67"/>
      <c r="R69" s="108"/>
    </row>
    <row r="70" spans="1:22" x14ac:dyDescent="0.25">
      <c r="A70" s="17"/>
      <c r="B70" s="19"/>
      <c r="C70" s="20"/>
      <c r="D70" s="127"/>
      <c r="E70" s="124"/>
      <c r="F70" s="125"/>
      <c r="G70" s="148" t="str">
        <f t="shared" si="3"/>
        <v/>
      </c>
      <c r="H70" s="255" t="s">
        <v>3</v>
      </c>
      <c r="I70" s="256"/>
      <c r="J70" s="98">
        <f t="shared" si="2"/>
        <v>0</v>
      </c>
      <c r="K70" s="148" t="str">
        <f t="shared" si="4"/>
        <v/>
      </c>
      <c r="L70" s="60"/>
      <c r="N70" s="60"/>
      <c r="O70" s="15"/>
      <c r="P70" s="67"/>
      <c r="Q70" s="67"/>
      <c r="R70" s="108"/>
    </row>
    <row r="71" spans="1:22" x14ac:dyDescent="0.25">
      <c r="A71" s="17"/>
      <c r="B71" s="19"/>
      <c r="C71" s="20"/>
      <c r="D71" s="127"/>
      <c r="E71" s="124"/>
      <c r="F71" s="125"/>
      <c r="G71" s="148" t="str">
        <f t="shared" si="3"/>
        <v/>
      </c>
      <c r="H71" s="255" t="s">
        <v>3</v>
      </c>
      <c r="I71" s="256"/>
      <c r="J71" s="98">
        <f t="shared" si="2"/>
        <v>0</v>
      </c>
      <c r="K71" s="148" t="str">
        <f t="shared" si="4"/>
        <v/>
      </c>
      <c r="L71" s="60"/>
      <c r="N71" s="60"/>
      <c r="O71" s="15"/>
      <c r="P71" s="67"/>
      <c r="Q71" s="67"/>
      <c r="R71" s="108"/>
    </row>
    <row r="72" spans="1:22" x14ac:dyDescent="0.25">
      <c r="A72" s="17"/>
      <c r="B72" s="237"/>
      <c r="C72" s="254"/>
      <c r="D72" s="127"/>
      <c r="E72" s="128"/>
      <c r="F72" s="125"/>
      <c r="G72" s="149" t="str">
        <f t="shared" si="3"/>
        <v/>
      </c>
      <c r="H72" s="271" t="s">
        <v>3</v>
      </c>
      <c r="I72" s="256"/>
      <c r="J72" s="98">
        <f t="shared" si="2"/>
        <v>0</v>
      </c>
      <c r="K72" s="148" t="str">
        <f t="shared" si="4"/>
        <v/>
      </c>
      <c r="L72" s="60"/>
      <c r="N72" s="60"/>
      <c r="O72" s="15"/>
      <c r="P72" s="67"/>
      <c r="Q72" s="67"/>
    </row>
    <row r="73" spans="1:22" x14ac:dyDescent="0.25">
      <c r="A73" s="150"/>
      <c r="B73" s="151"/>
      <c r="C73" s="151"/>
      <c r="D73" s="152"/>
      <c r="E73" s="151"/>
      <c r="F73" s="151"/>
      <c r="G73" s="70"/>
      <c r="H73" s="153"/>
      <c r="I73" s="153"/>
      <c r="J73" s="150"/>
      <c r="K73" s="150"/>
      <c r="L73" s="61"/>
      <c r="M73" s="61"/>
      <c r="N73" s="61"/>
      <c r="O73" s="15"/>
      <c r="P73" s="67"/>
      <c r="Q73" s="67"/>
    </row>
    <row r="74" spans="1:22" x14ac:dyDescent="0.25">
      <c r="A74" s="112"/>
      <c r="B74" s="269" t="s">
        <v>54</v>
      </c>
      <c r="C74" s="277"/>
      <c r="D74" s="277"/>
      <c r="E74" s="270"/>
      <c r="F74" s="154"/>
      <c r="G74" s="70"/>
      <c r="H74" s="155"/>
      <c r="I74" s="155"/>
      <c r="J74" s="112"/>
      <c r="K74" s="112"/>
      <c r="L74" s="61"/>
      <c r="M74" s="61"/>
      <c r="N74" s="61"/>
      <c r="O74" s="15"/>
      <c r="P74" s="3"/>
      <c r="Q74" s="3"/>
    </row>
    <row r="75" spans="1:22" ht="18" x14ac:dyDescent="0.35">
      <c r="A75" s="156" t="s">
        <v>31</v>
      </c>
      <c r="B75" s="242" t="s">
        <v>49</v>
      </c>
      <c r="C75" s="243"/>
      <c r="D75" s="244"/>
      <c r="E75" s="71" t="s">
        <v>74</v>
      </c>
      <c r="F75" s="145" t="s">
        <v>75</v>
      </c>
      <c r="G75" s="157"/>
      <c r="H75" s="269" t="s">
        <v>16</v>
      </c>
      <c r="I75" s="270"/>
      <c r="J75" s="158" t="s">
        <v>4</v>
      </c>
      <c r="K75" s="159" t="s">
        <v>15</v>
      </c>
      <c r="L75" s="130"/>
      <c r="N75" s="131"/>
      <c r="O75" s="15"/>
      <c r="R75" s="107" t="s">
        <v>19</v>
      </c>
    </row>
    <row r="76" spans="1:22" x14ac:dyDescent="0.25">
      <c r="A76" s="17"/>
      <c r="B76" s="274"/>
      <c r="C76" s="275"/>
      <c r="D76" s="276"/>
      <c r="E76" s="124"/>
      <c r="F76" s="125"/>
      <c r="G76" s="126"/>
      <c r="H76" s="255" t="s">
        <v>3</v>
      </c>
      <c r="I76" s="256"/>
      <c r="J76" s="98">
        <f t="shared" ref="J76:J86" si="5">LOOKUP(H76,U$76:U$80,V$76:V$80)</f>
        <v>0</v>
      </c>
      <c r="K76" s="160" t="str">
        <f>IF(B76="","",J76*F76/E76)</f>
        <v/>
      </c>
      <c r="L76" s="132"/>
      <c r="N76" s="131"/>
      <c r="O76" s="15"/>
      <c r="R76" s="108" t="s">
        <v>98</v>
      </c>
      <c r="S76" s="108">
        <v>1.5</v>
      </c>
      <c r="U76" s="62" t="s">
        <v>163</v>
      </c>
      <c r="V76" s="62">
        <v>0.3</v>
      </c>
    </row>
    <row r="77" spans="1:22" x14ac:dyDescent="0.25">
      <c r="A77" s="17"/>
      <c r="B77" s="248"/>
      <c r="C77" s="249"/>
      <c r="D77" s="250"/>
      <c r="E77" s="124"/>
      <c r="F77" s="125"/>
      <c r="G77" s="126"/>
      <c r="H77" s="255" t="s">
        <v>3</v>
      </c>
      <c r="I77" s="256"/>
      <c r="J77" s="98">
        <f t="shared" si="5"/>
        <v>0</v>
      </c>
      <c r="K77" s="161" t="str">
        <f t="shared" ref="K77:K86" si="6">IF(B77="","",J77*F77/E77)</f>
        <v/>
      </c>
      <c r="L77" s="132"/>
      <c r="N77" s="131"/>
      <c r="O77" s="15"/>
      <c r="R77" s="62" t="s">
        <v>99</v>
      </c>
      <c r="S77" s="62">
        <v>0.5</v>
      </c>
      <c r="U77" s="62" t="s">
        <v>100</v>
      </c>
      <c r="V77" s="62">
        <v>0.05</v>
      </c>
    </row>
    <row r="78" spans="1:22" x14ac:dyDescent="0.25">
      <c r="A78" s="17"/>
      <c r="B78" s="248"/>
      <c r="C78" s="249"/>
      <c r="D78" s="250"/>
      <c r="E78" s="124"/>
      <c r="F78" s="125"/>
      <c r="G78" s="126"/>
      <c r="H78" s="255" t="s">
        <v>3</v>
      </c>
      <c r="I78" s="256"/>
      <c r="J78" s="98">
        <f t="shared" si="5"/>
        <v>0</v>
      </c>
      <c r="K78" s="161" t="str">
        <f t="shared" si="6"/>
        <v/>
      </c>
      <c r="L78" s="132"/>
      <c r="N78" s="131"/>
      <c r="O78" s="15"/>
      <c r="Q78" s="285" t="s">
        <v>162</v>
      </c>
      <c r="R78" s="6" t="s">
        <v>163</v>
      </c>
      <c r="S78" s="62">
        <v>0.3</v>
      </c>
      <c r="U78" s="62" t="s">
        <v>98</v>
      </c>
      <c r="V78" s="62">
        <v>1.5</v>
      </c>
    </row>
    <row r="79" spans="1:22" x14ac:dyDescent="0.25">
      <c r="A79" s="17"/>
      <c r="B79" s="248"/>
      <c r="C79" s="249"/>
      <c r="D79" s="250"/>
      <c r="E79" s="124"/>
      <c r="F79" s="125"/>
      <c r="G79" s="126"/>
      <c r="H79" s="255" t="s">
        <v>3</v>
      </c>
      <c r="I79" s="256"/>
      <c r="J79" s="98">
        <f t="shared" si="5"/>
        <v>0</v>
      </c>
      <c r="K79" s="161" t="str">
        <f t="shared" si="6"/>
        <v/>
      </c>
      <c r="L79" s="132"/>
      <c r="N79" s="131"/>
      <c r="O79" s="15"/>
      <c r="Q79" s="285" t="s">
        <v>162</v>
      </c>
      <c r="R79" s="6" t="s">
        <v>100</v>
      </c>
      <c r="S79" s="6">
        <v>0.05</v>
      </c>
      <c r="U79" s="62" t="s">
        <v>99</v>
      </c>
      <c r="V79" s="62">
        <v>0.5</v>
      </c>
    </row>
    <row r="80" spans="1:22" x14ac:dyDescent="0.25">
      <c r="A80" s="17"/>
      <c r="B80" s="248"/>
      <c r="C80" s="249"/>
      <c r="D80" s="250"/>
      <c r="E80" s="124"/>
      <c r="F80" s="125"/>
      <c r="G80" s="126"/>
      <c r="H80" s="255" t="s">
        <v>3</v>
      </c>
      <c r="I80" s="256"/>
      <c r="J80" s="98">
        <f t="shared" si="5"/>
        <v>0</v>
      </c>
      <c r="K80" s="161" t="str">
        <f t="shared" si="6"/>
        <v/>
      </c>
      <c r="L80" s="132"/>
      <c r="N80" s="131"/>
      <c r="O80" s="15"/>
      <c r="Q80" s="108"/>
      <c r="R80" s="108" t="s">
        <v>3</v>
      </c>
      <c r="S80" s="108">
        <v>0</v>
      </c>
      <c r="U80" s="62" t="s">
        <v>3</v>
      </c>
      <c r="V80" s="62">
        <v>0</v>
      </c>
    </row>
    <row r="81" spans="1:23" x14ac:dyDescent="0.25">
      <c r="A81" s="17"/>
      <c r="B81" s="248"/>
      <c r="C81" s="249"/>
      <c r="D81" s="250"/>
      <c r="E81" s="124"/>
      <c r="F81" s="125"/>
      <c r="G81" s="126"/>
      <c r="H81" s="255" t="s">
        <v>3</v>
      </c>
      <c r="I81" s="256"/>
      <c r="J81" s="98">
        <f t="shared" si="5"/>
        <v>0</v>
      </c>
      <c r="K81" s="161" t="str">
        <f t="shared" si="6"/>
        <v/>
      </c>
      <c r="L81" s="132"/>
      <c r="N81" s="131"/>
      <c r="O81" s="15"/>
      <c r="Q81" s="108"/>
      <c r="R81" s="108"/>
      <c r="S81" s="108"/>
    </row>
    <row r="82" spans="1:23" x14ac:dyDescent="0.25">
      <c r="A82" s="17"/>
      <c r="B82" s="248"/>
      <c r="C82" s="249"/>
      <c r="D82" s="250"/>
      <c r="E82" s="124"/>
      <c r="F82" s="125"/>
      <c r="G82" s="126"/>
      <c r="H82" s="255" t="s">
        <v>3</v>
      </c>
      <c r="I82" s="256"/>
      <c r="J82" s="98">
        <f t="shared" si="5"/>
        <v>0</v>
      </c>
      <c r="K82" s="161" t="str">
        <f t="shared" si="6"/>
        <v/>
      </c>
      <c r="L82" s="132"/>
      <c r="N82" s="131"/>
      <c r="O82" s="15"/>
      <c r="Q82" s="108"/>
      <c r="S82" s="108"/>
    </row>
    <row r="83" spans="1:23" x14ac:dyDescent="0.25">
      <c r="A83" s="17"/>
      <c r="B83" s="248"/>
      <c r="C83" s="249"/>
      <c r="D83" s="250"/>
      <c r="E83" s="124"/>
      <c r="F83" s="125"/>
      <c r="G83" s="126"/>
      <c r="H83" s="255" t="s">
        <v>3</v>
      </c>
      <c r="I83" s="256"/>
      <c r="J83" s="98">
        <f t="shared" si="5"/>
        <v>0</v>
      </c>
      <c r="K83" s="161" t="str">
        <f t="shared" si="6"/>
        <v/>
      </c>
      <c r="L83" s="132"/>
      <c r="N83" s="131"/>
      <c r="O83" s="15"/>
      <c r="Q83" s="108"/>
      <c r="R83" s="62" t="s">
        <v>35</v>
      </c>
      <c r="S83" s="108"/>
      <c r="T83" s="108"/>
      <c r="U83" s="108"/>
    </row>
    <row r="84" spans="1:23" x14ac:dyDescent="0.25">
      <c r="A84" s="17"/>
      <c r="B84" s="248"/>
      <c r="C84" s="249"/>
      <c r="D84" s="250"/>
      <c r="E84" s="124"/>
      <c r="F84" s="125"/>
      <c r="G84" s="126"/>
      <c r="H84" s="255" t="s">
        <v>3</v>
      </c>
      <c r="I84" s="256"/>
      <c r="J84" s="98">
        <f t="shared" si="5"/>
        <v>0</v>
      </c>
      <c r="K84" s="161" t="str">
        <f t="shared" si="6"/>
        <v/>
      </c>
      <c r="L84" s="132"/>
      <c r="N84" s="131"/>
      <c r="O84" s="15"/>
      <c r="Q84" s="108"/>
      <c r="R84" s="6"/>
      <c r="S84" s="6"/>
      <c r="T84" s="6"/>
      <c r="U84" s="6"/>
      <c r="V84" s="6"/>
      <c r="W84" s="6"/>
    </row>
    <row r="85" spans="1:23" x14ac:dyDescent="0.25">
      <c r="A85" s="17"/>
      <c r="B85" s="248"/>
      <c r="C85" s="249"/>
      <c r="D85" s="250"/>
      <c r="E85" s="124"/>
      <c r="F85" s="125"/>
      <c r="G85" s="126"/>
      <c r="H85" s="255" t="s">
        <v>3</v>
      </c>
      <c r="I85" s="256"/>
      <c r="J85" s="98">
        <f t="shared" si="5"/>
        <v>0</v>
      </c>
      <c r="K85" s="161" t="str">
        <f t="shared" si="6"/>
        <v/>
      </c>
      <c r="L85" s="132"/>
      <c r="N85" s="131"/>
      <c r="O85" s="15"/>
      <c r="Q85" s="108"/>
      <c r="R85" s="6"/>
      <c r="S85" s="6"/>
      <c r="T85" s="6"/>
      <c r="U85" s="6"/>
      <c r="V85" s="6"/>
      <c r="W85" s="6"/>
    </row>
    <row r="86" spans="1:23" x14ac:dyDescent="0.25">
      <c r="A86" s="21"/>
      <c r="B86" s="245"/>
      <c r="C86" s="246"/>
      <c r="D86" s="247"/>
      <c r="E86" s="128"/>
      <c r="F86" s="133"/>
      <c r="G86" s="129"/>
      <c r="H86" s="267" t="s">
        <v>3</v>
      </c>
      <c r="I86" s="268"/>
      <c r="J86" s="103">
        <f t="shared" si="5"/>
        <v>0</v>
      </c>
      <c r="K86" s="162" t="str">
        <f t="shared" si="6"/>
        <v/>
      </c>
      <c r="L86" s="132"/>
      <c r="N86" s="60"/>
      <c r="O86" s="15"/>
    </row>
    <row r="87" spans="1:23" x14ac:dyDescent="0.25">
      <c r="A87" s="16"/>
      <c r="B87" s="14"/>
      <c r="C87" s="14"/>
      <c r="F87" s="14"/>
      <c r="G87" s="14"/>
      <c r="H87" s="14"/>
      <c r="I87" s="67"/>
      <c r="J87" s="67"/>
      <c r="K87" s="112"/>
      <c r="L87" s="14"/>
      <c r="M87" s="14"/>
      <c r="N87" s="14"/>
      <c r="O87" s="15"/>
    </row>
    <row r="88" spans="1:23" ht="18" x14ac:dyDescent="0.35">
      <c r="A88" s="16"/>
      <c r="B88" s="14"/>
      <c r="C88" s="14"/>
      <c r="F88" s="14"/>
      <c r="G88" s="14"/>
      <c r="I88" s="67"/>
      <c r="J88" s="95" t="s">
        <v>101</v>
      </c>
      <c r="K88" s="163">
        <f>SUM(K53:K72,K76:K86)</f>
        <v>0</v>
      </c>
      <c r="O88" s="15"/>
    </row>
    <row r="89" spans="1:23" ht="15.75" thickBot="1" x14ac:dyDescent="0.3">
      <c r="A89" s="24"/>
      <c r="B89" s="25"/>
      <c r="C89" s="25"/>
      <c r="D89" s="25"/>
      <c r="E89" s="25"/>
      <c r="F89" s="25"/>
      <c r="G89" s="25"/>
      <c r="H89" s="25"/>
      <c r="I89" s="76"/>
      <c r="J89" s="76"/>
      <c r="K89" s="76"/>
      <c r="L89" s="25"/>
      <c r="M89" s="25"/>
      <c r="N89" s="25"/>
      <c r="O89" s="26"/>
    </row>
    <row r="91" spans="1:23" ht="15.75" thickBot="1" x14ac:dyDescent="0.3">
      <c r="A91" s="77"/>
    </row>
    <row r="92" spans="1:23" ht="20.25" x14ac:dyDescent="0.35">
      <c r="A92" s="225" t="s">
        <v>143</v>
      </c>
      <c r="B92" s="226"/>
      <c r="C92" s="226"/>
      <c r="D92" s="226"/>
      <c r="E92" s="226"/>
      <c r="F92" s="226"/>
      <c r="G92" s="226"/>
      <c r="H92" s="64"/>
      <c r="I92" s="64"/>
      <c r="J92" s="64"/>
      <c r="K92" s="64"/>
      <c r="L92" s="64"/>
      <c r="M92" s="63"/>
    </row>
    <row r="93" spans="1:23" ht="18.75" x14ac:dyDescent="0.3">
      <c r="A93" s="94"/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  <c r="M93" s="66"/>
    </row>
    <row r="94" spans="1:23" ht="18.75" thickBot="1" x14ac:dyDescent="0.4">
      <c r="A94" s="68" t="s">
        <v>5</v>
      </c>
      <c r="B94" s="68" t="s">
        <v>47</v>
      </c>
      <c r="C94" s="68" t="s">
        <v>6</v>
      </c>
      <c r="D94" s="62"/>
      <c r="E94" s="62"/>
      <c r="F94" s="62"/>
      <c r="G94" s="67"/>
      <c r="H94" s="67"/>
      <c r="I94" s="67"/>
      <c r="J94" s="67"/>
      <c r="K94" s="67"/>
      <c r="L94" s="95" t="s">
        <v>142</v>
      </c>
      <c r="M94" s="66"/>
    </row>
    <row r="95" spans="1:23" ht="15.75" thickBot="1" x14ac:dyDescent="0.3">
      <c r="A95" s="227">
        <v>400</v>
      </c>
      <c r="B95" s="228">
        <v>100</v>
      </c>
      <c r="C95" s="229">
        <v>1</v>
      </c>
      <c r="D95" s="62"/>
      <c r="E95" s="62"/>
      <c r="F95" s="62"/>
      <c r="G95" s="67"/>
      <c r="H95" s="67"/>
      <c r="I95" s="67"/>
      <c r="J95" s="67"/>
      <c r="K95" s="67"/>
      <c r="L95" s="97">
        <f>IF(G125*B95/C95&gt;A95,A95,G125*B95/C95)</f>
        <v>0</v>
      </c>
      <c r="M95" s="66"/>
    </row>
    <row r="96" spans="1:23" x14ac:dyDescent="0.25">
      <c r="A96" s="65"/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  <c r="M96" s="66"/>
    </row>
    <row r="97" spans="1:22" x14ac:dyDescent="0.25">
      <c r="A97" s="16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5"/>
    </row>
    <row r="98" spans="1:22" ht="18" x14ac:dyDescent="0.35">
      <c r="A98" s="78" t="s">
        <v>31</v>
      </c>
      <c r="B98" s="239" t="s">
        <v>2</v>
      </c>
      <c r="C98" s="240"/>
      <c r="D98" s="241"/>
      <c r="E98" s="178" t="s">
        <v>1</v>
      </c>
      <c r="F98" s="68" t="s">
        <v>4</v>
      </c>
      <c r="G98" s="68" t="s">
        <v>149</v>
      </c>
      <c r="J98" s="14"/>
      <c r="K98" s="23"/>
      <c r="L98" s="23"/>
      <c r="M98" s="15"/>
      <c r="R98" s="107" t="s">
        <v>19</v>
      </c>
    </row>
    <row r="99" spans="1:22" x14ac:dyDescent="0.25">
      <c r="A99" s="32"/>
      <c r="B99" s="33"/>
      <c r="C99" s="37"/>
      <c r="D99" s="38"/>
      <c r="E99" s="179" t="s">
        <v>3</v>
      </c>
      <c r="F99" s="146">
        <f t="shared" ref="F99:F123" si="7">LOOKUP(E99,$U$99:$U$105,$V$99:$V$105)</f>
        <v>0</v>
      </c>
      <c r="G99" s="100">
        <f>F99</f>
        <v>0</v>
      </c>
      <c r="J99" s="14"/>
      <c r="K99" s="14"/>
      <c r="L99" s="14"/>
      <c r="M99" s="15"/>
      <c r="R99" s="62" t="s">
        <v>164</v>
      </c>
      <c r="S99" s="62">
        <v>2</v>
      </c>
      <c r="U99" s="62" t="s">
        <v>167</v>
      </c>
      <c r="V99" s="62">
        <v>0.5</v>
      </c>
    </row>
    <row r="100" spans="1:22" x14ac:dyDescent="0.25">
      <c r="A100" s="17"/>
      <c r="B100" s="36"/>
      <c r="C100" s="37"/>
      <c r="D100" s="38"/>
      <c r="E100" s="179" t="s">
        <v>3</v>
      </c>
      <c r="F100" s="98">
        <f t="shared" si="7"/>
        <v>0</v>
      </c>
      <c r="G100" s="102">
        <f t="shared" ref="G100:G123" si="8">F100</f>
        <v>0</v>
      </c>
      <c r="J100" s="14"/>
      <c r="K100" s="14"/>
      <c r="L100" s="14"/>
      <c r="M100" s="15"/>
      <c r="R100" s="62" t="s">
        <v>165</v>
      </c>
      <c r="S100" s="62">
        <v>0.5</v>
      </c>
      <c r="U100" s="62" t="s">
        <v>166</v>
      </c>
      <c r="V100" s="62">
        <v>1</v>
      </c>
    </row>
    <row r="101" spans="1:22" x14ac:dyDescent="0.25">
      <c r="A101" s="17"/>
      <c r="B101" s="36"/>
      <c r="C101" s="37"/>
      <c r="D101" s="38"/>
      <c r="E101" s="179" t="s">
        <v>3</v>
      </c>
      <c r="F101" s="98">
        <f t="shared" si="7"/>
        <v>0</v>
      </c>
      <c r="G101" s="102">
        <f t="shared" si="8"/>
        <v>0</v>
      </c>
      <c r="J101" s="14"/>
      <c r="K101" s="14"/>
      <c r="L101" s="14"/>
      <c r="M101" s="15"/>
      <c r="R101" s="62" t="s">
        <v>166</v>
      </c>
      <c r="S101" s="62">
        <v>1</v>
      </c>
      <c r="U101" s="62" t="s">
        <v>164</v>
      </c>
      <c r="V101" s="62">
        <v>2</v>
      </c>
    </row>
    <row r="102" spans="1:22" x14ac:dyDescent="0.25">
      <c r="A102" s="17"/>
      <c r="B102" s="36"/>
      <c r="C102" s="37"/>
      <c r="D102" s="38"/>
      <c r="E102" s="179" t="s">
        <v>3</v>
      </c>
      <c r="F102" s="98">
        <f t="shared" si="7"/>
        <v>0</v>
      </c>
      <c r="G102" s="102">
        <f t="shared" si="8"/>
        <v>0</v>
      </c>
      <c r="J102" s="14"/>
      <c r="K102" s="14"/>
      <c r="L102" s="14"/>
      <c r="M102" s="15"/>
      <c r="R102" s="62" t="s">
        <v>167</v>
      </c>
      <c r="S102" s="62">
        <v>0.5</v>
      </c>
      <c r="U102" s="62" t="s">
        <v>165</v>
      </c>
      <c r="V102" s="62">
        <v>0.5</v>
      </c>
    </row>
    <row r="103" spans="1:22" x14ac:dyDescent="0.25">
      <c r="A103" s="17"/>
      <c r="B103" s="36"/>
      <c r="C103" s="37"/>
      <c r="D103" s="38"/>
      <c r="E103" s="179" t="s">
        <v>3</v>
      </c>
      <c r="F103" s="98">
        <f t="shared" si="7"/>
        <v>0</v>
      </c>
      <c r="G103" s="102">
        <f t="shared" si="8"/>
        <v>0</v>
      </c>
      <c r="J103" s="14"/>
      <c r="K103" s="14"/>
      <c r="L103" s="14"/>
      <c r="M103" s="15"/>
      <c r="R103" s="62" t="s">
        <v>168</v>
      </c>
      <c r="S103" s="62">
        <v>4</v>
      </c>
      <c r="U103" s="62" t="s">
        <v>168</v>
      </c>
      <c r="V103" s="62">
        <v>4</v>
      </c>
    </row>
    <row r="104" spans="1:22" x14ac:dyDescent="0.25">
      <c r="A104" s="17"/>
      <c r="B104" s="36"/>
      <c r="C104" s="37"/>
      <c r="D104" s="38"/>
      <c r="E104" s="179" t="s">
        <v>3</v>
      </c>
      <c r="F104" s="98">
        <f t="shared" si="7"/>
        <v>0</v>
      </c>
      <c r="G104" s="102">
        <f t="shared" si="8"/>
        <v>0</v>
      </c>
      <c r="J104" s="14"/>
      <c r="K104" s="14"/>
      <c r="L104" s="14"/>
      <c r="M104" s="15"/>
      <c r="R104" s="62" t="s">
        <v>169</v>
      </c>
      <c r="S104" s="62">
        <v>2</v>
      </c>
      <c r="U104" s="62" t="s">
        <v>169</v>
      </c>
      <c r="V104" s="62">
        <v>2</v>
      </c>
    </row>
    <row r="105" spans="1:22" x14ac:dyDescent="0.25">
      <c r="A105" s="17"/>
      <c r="B105" s="36"/>
      <c r="C105" s="37"/>
      <c r="D105" s="38"/>
      <c r="E105" s="179" t="s">
        <v>3</v>
      </c>
      <c r="F105" s="98">
        <f t="shared" si="7"/>
        <v>0</v>
      </c>
      <c r="G105" s="102">
        <f t="shared" si="8"/>
        <v>0</v>
      </c>
      <c r="J105" s="14"/>
      <c r="K105" s="14"/>
      <c r="L105" s="14"/>
      <c r="M105" s="15"/>
      <c r="R105" s="108" t="s">
        <v>3</v>
      </c>
      <c r="S105" s="108">
        <v>0</v>
      </c>
      <c r="U105" s="108" t="s">
        <v>3</v>
      </c>
      <c r="V105" s="108">
        <v>0</v>
      </c>
    </row>
    <row r="106" spans="1:22" x14ac:dyDescent="0.25">
      <c r="A106" s="17"/>
      <c r="B106" s="36"/>
      <c r="C106" s="37"/>
      <c r="D106" s="38"/>
      <c r="E106" s="179" t="s">
        <v>3</v>
      </c>
      <c r="F106" s="98">
        <f t="shared" si="7"/>
        <v>0</v>
      </c>
      <c r="G106" s="102">
        <f t="shared" si="8"/>
        <v>0</v>
      </c>
      <c r="J106" s="14"/>
      <c r="K106" s="14"/>
      <c r="L106" s="14"/>
      <c r="M106" s="15"/>
    </row>
    <row r="107" spans="1:22" x14ac:dyDescent="0.25">
      <c r="A107" s="17"/>
      <c r="B107" s="36"/>
      <c r="C107" s="37"/>
      <c r="D107" s="38"/>
      <c r="E107" s="179" t="s">
        <v>3</v>
      </c>
      <c r="F107" s="98">
        <f t="shared" si="7"/>
        <v>0</v>
      </c>
      <c r="G107" s="102">
        <f t="shared" si="8"/>
        <v>0</v>
      </c>
      <c r="J107" s="14"/>
      <c r="K107" s="14"/>
      <c r="L107" s="14"/>
      <c r="M107" s="15"/>
    </row>
    <row r="108" spans="1:22" x14ac:dyDescent="0.25">
      <c r="A108" s="17"/>
      <c r="B108" s="36"/>
      <c r="C108" s="37"/>
      <c r="D108" s="38"/>
      <c r="E108" s="179" t="s">
        <v>3</v>
      </c>
      <c r="F108" s="98">
        <f t="shared" si="7"/>
        <v>0</v>
      </c>
      <c r="G108" s="102">
        <f t="shared" si="8"/>
        <v>0</v>
      </c>
      <c r="J108" s="14"/>
      <c r="K108" s="14"/>
      <c r="L108" s="14"/>
      <c r="M108" s="15"/>
    </row>
    <row r="109" spans="1:22" x14ac:dyDescent="0.25">
      <c r="A109" s="17"/>
      <c r="B109" s="36"/>
      <c r="C109" s="37"/>
      <c r="D109" s="38"/>
      <c r="E109" s="179" t="s">
        <v>3</v>
      </c>
      <c r="F109" s="98">
        <f t="shared" si="7"/>
        <v>0</v>
      </c>
      <c r="G109" s="102">
        <f t="shared" si="8"/>
        <v>0</v>
      </c>
      <c r="J109" s="14"/>
      <c r="K109" s="14"/>
      <c r="L109" s="14"/>
      <c r="M109" s="15"/>
    </row>
    <row r="110" spans="1:22" x14ac:dyDescent="0.25">
      <c r="A110" s="17"/>
      <c r="B110" s="36"/>
      <c r="C110" s="37"/>
      <c r="D110" s="38"/>
      <c r="E110" s="179" t="s">
        <v>3</v>
      </c>
      <c r="F110" s="98">
        <f t="shared" si="7"/>
        <v>0</v>
      </c>
      <c r="G110" s="102">
        <f t="shared" si="8"/>
        <v>0</v>
      </c>
      <c r="J110" s="14"/>
      <c r="K110" s="14"/>
      <c r="L110" s="14"/>
      <c r="M110" s="15"/>
    </row>
    <row r="111" spans="1:22" x14ac:dyDescent="0.25">
      <c r="A111" s="17"/>
      <c r="B111" s="36"/>
      <c r="C111" s="37"/>
      <c r="D111" s="38"/>
      <c r="E111" s="179" t="s">
        <v>3</v>
      </c>
      <c r="F111" s="98">
        <f t="shared" si="7"/>
        <v>0</v>
      </c>
      <c r="G111" s="102">
        <f t="shared" si="8"/>
        <v>0</v>
      </c>
      <c r="J111" s="14"/>
      <c r="K111" s="14"/>
      <c r="L111" s="14"/>
      <c r="M111" s="15"/>
    </row>
    <row r="112" spans="1:22" x14ac:dyDescent="0.25">
      <c r="A112" s="17"/>
      <c r="B112" s="36"/>
      <c r="C112" s="37"/>
      <c r="D112" s="38"/>
      <c r="E112" s="179" t="s">
        <v>3</v>
      </c>
      <c r="F112" s="98">
        <f t="shared" si="7"/>
        <v>0</v>
      </c>
      <c r="G112" s="102">
        <f t="shared" si="8"/>
        <v>0</v>
      </c>
      <c r="J112" s="14"/>
      <c r="K112" s="14"/>
      <c r="L112" s="14"/>
      <c r="M112" s="15"/>
    </row>
    <row r="113" spans="1:13" x14ac:dyDescent="0.25">
      <c r="A113" s="17"/>
      <c r="B113" s="36"/>
      <c r="C113" s="37"/>
      <c r="D113" s="38"/>
      <c r="E113" s="179" t="s">
        <v>3</v>
      </c>
      <c r="F113" s="98">
        <f t="shared" si="7"/>
        <v>0</v>
      </c>
      <c r="G113" s="102">
        <f t="shared" si="8"/>
        <v>0</v>
      </c>
      <c r="J113" s="14"/>
      <c r="K113" s="14"/>
      <c r="L113" s="14"/>
      <c r="M113" s="15"/>
    </row>
    <row r="114" spans="1:13" x14ac:dyDescent="0.25">
      <c r="A114" s="17"/>
      <c r="B114" s="36"/>
      <c r="C114" s="37"/>
      <c r="D114" s="38"/>
      <c r="E114" s="179" t="s">
        <v>3</v>
      </c>
      <c r="F114" s="98">
        <f t="shared" si="7"/>
        <v>0</v>
      </c>
      <c r="G114" s="102">
        <f t="shared" si="8"/>
        <v>0</v>
      </c>
      <c r="J114" s="14"/>
      <c r="K114" s="14"/>
      <c r="L114" s="14"/>
      <c r="M114" s="15"/>
    </row>
    <row r="115" spans="1:13" x14ac:dyDescent="0.25">
      <c r="A115" s="17"/>
      <c r="B115" s="36"/>
      <c r="C115" s="37"/>
      <c r="D115" s="38"/>
      <c r="E115" s="179" t="s">
        <v>3</v>
      </c>
      <c r="F115" s="98">
        <f t="shared" si="7"/>
        <v>0</v>
      </c>
      <c r="G115" s="102">
        <f t="shared" si="8"/>
        <v>0</v>
      </c>
      <c r="J115" s="14"/>
      <c r="K115" s="14"/>
      <c r="L115" s="14"/>
      <c r="M115" s="15"/>
    </row>
    <row r="116" spans="1:13" x14ac:dyDescent="0.25">
      <c r="A116" s="17"/>
      <c r="B116" s="36"/>
      <c r="C116" s="37"/>
      <c r="D116" s="38"/>
      <c r="E116" s="179" t="s">
        <v>3</v>
      </c>
      <c r="F116" s="98">
        <f t="shared" si="7"/>
        <v>0</v>
      </c>
      <c r="G116" s="102">
        <f t="shared" si="8"/>
        <v>0</v>
      </c>
      <c r="J116" s="14"/>
      <c r="K116" s="14"/>
      <c r="L116" s="14"/>
      <c r="M116" s="15"/>
    </row>
    <row r="117" spans="1:13" x14ac:dyDescent="0.25">
      <c r="A117" s="17"/>
      <c r="B117" s="36"/>
      <c r="C117" s="37"/>
      <c r="D117" s="38"/>
      <c r="E117" s="179" t="s">
        <v>3</v>
      </c>
      <c r="F117" s="98">
        <f t="shared" si="7"/>
        <v>0</v>
      </c>
      <c r="G117" s="102">
        <f t="shared" si="8"/>
        <v>0</v>
      </c>
      <c r="J117" s="14"/>
      <c r="K117" s="14"/>
      <c r="L117" s="14"/>
      <c r="M117" s="15"/>
    </row>
    <row r="118" spans="1:13" x14ac:dyDescent="0.25">
      <c r="A118" s="17"/>
      <c r="B118" s="36"/>
      <c r="C118" s="37"/>
      <c r="D118" s="38"/>
      <c r="E118" s="179" t="s">
        <v>3</v>
      </c>
      <c r="F118" s="98">
        <f t="shared" si="7"/>
        <v>0</v>
      </c>
      <c r="G118" s="102">
        <f t="shared" si="8"/>
        <v>0</v>
      </c>
      <c r="J118" s="14"/>
      <c r="K118" s="14"/>
      <c r="L118" s="14"/>
      <c r="M118" s="15"/>
    </row>
    <row r="119" spans="1:13" x14ac:dyDescent="0.25">
      <c r="A119" s="17"/>
      <c r="B119" s="36"/>
      <c r="C119" s="37"/>
      <c r="D119" s="38"/>
      <c r="E119" s="179" t="s">
        <v>3</v>
      </c>
      <c r="F119" s="98">
        <f t="shared" si="7"/>
        <v>0</v>
      </c>
      <c r="G119" s="102">
        <f t="shared" si="8"/>
        <v>0</v>
      </c>
      <c r="J119" s="14"/>
      <c r="K119" s="14"/>
      <c r="L119" s="14"/>
      <c r="M119" s="15"/>
    </row>
    <row r="120" spans="1:13" x14ac:dyDescent="0.25">
      <c r="A120" s="17"/>
      <c r="B120" s="36"/>
      <c r="C120" s="37"/>
      <c r="D120" s="38"/>
      <c r="E120" s="179" t="s">
        <v>3</v>
      </c>
      <c r="F120" s="98">
        <f t="shared" si="7"/>
        <v>0</v>
      </c>
      <c r="G120" s="102">
        <f t="shared" si="8"/>
        <v>0</v>
      </c>
      <c r="J120" s="14"/>
      <c r="K120" s="14"/>
      <c r="L120" s="14"/>
      <c r="M120" s="15"/>
    </row>
    <row r="121" spans="1:13" x14ac:dyDescent="0.25">
      <c r="A121" s="17"/>
      <c r="B121" s="36"/>
      <c r="C121" s="37"/>
      <c r="D121" s="38"/>
      <c r="E121" s="179" t="s">
        <v>3</v>
      </c>
      <c r="F121" s="98">
        <f t="shared" si="7"/>
        <v>0</v>
      </c>
      <c r="G121" s="102">
        <f t="shared" si="8"/>
        <v>0</v>
      </c>
      <c r="J121" s="14"/>
      <c r="K121" s="14"/>
      <c r="L121" s="14"/>
      <c r="M121" s="15"/>
    </row>
    <row r="122" spans="1:13" x14ac:dyDescent="0.25">
      <c r="A122" s="17"/>
      <c r="B122" s="36"/>
      <c r="C122" s="37"/>
      <c r="D122" s="38"/>
      <c r="E122" s="179" t="s">
        <v>3</v>
      </c>
      <c r="F122" s="98">
        <f t="shared" si="7"/>
        <v>0</v>
      </c>
      <c r="G122" s="102">
        <f t="shared" si="8"/>
        <v>0</v>
      </c>
      <c r="J122" s="14"/>
      <c r="K122" s="14"/>
      <c r="L122" s="14"/>
      <c r="M122" s="15"/>
    </row>
    <row r="123" spans="1:13" x14ac:dyDescent="0.25">
      <c r="A123" s="21"/>
      <c r="B123" s="39"/>
      <c r="C123" s="40"/>
      <c r="D123" s="41"/>
      <c r="E123" s="180" t="s">
        <v>3</v>
      </c>
      <c r="F123" s="103">
        <f t="shared" si="7"/>
        <v>0</v>
      </c>
      <c r="G123" s="105">
        <f t="shared" si="8"/>
        <v>0</v>
      </c>
      <c r="J123" s="14"/>
      <c r="K123" s="14"/>
      <c r="L123" s="14"/>
      <c r="M123" s="15"/>
    </row>
    <row r="124" spans="1:13" x14ac:dyDescent="0.25">
      <c r="A124" s="16"/>
      <c r="B124" s="14"/>
      <c r="C124" s="14"/>
      <c r="D124" s="14"/>
      <c r="E124" s="67"/>
      <c r="F124" s="67"/>
      <c r="G124" s="67"/>
      <c r="H124" s="67"/>
      <c r="I124" s="67"/>
      <c r="K124" s="14"/>
      <c r="L124" s="14"/>
      <c r="M124" s="15"/>
    </row>
    <row r="125" spans="1:13" ht="18" x14ac:dyDescent="0.35">
      <c r="A125" s="16"/>
      <c r="B125" s="14"/>
      <c r="C125" s="14"/>
      <c r="D125" s="14"/>
      <c r="E125" s="62"/>
      <c r="F125" s="95" t="s">
        <v>144</v>
      </c>
      <c r="G125" s="96">
        <f>SUM(G99:G123)</f>
        <v>0</v>
      </c>
      <c r="I125" s="224"/>
      <c r="L125" s="14"/>
      <c r="M125" s="15"/>
    </row>
    <row r="126" spans="1:13" ht="15.75" thickBot="1" x14ac:dyDescent="0.3">
      <c r="A126" s="24"/>
      <c r="B126" s="25"/>
      <c r="C126" s="25"/>
      <c r="D126" s="25"/>
      <c r="E126" s="76"/>
      <c r="F126" s="76"/>
      <c r="G126" s="76"/>
      <c r="H126" s="76"/>
      <c r="I126" s="25"/>
      <c r="J126" s="25"/>
      <c r="K126" s="25"/>
      <c r="L126" s="25"/>
      <c r="M126" s="26"/>
    </row>
    <row r="127" spans="1:13" x14ac:dyDescent="0.25">
      <c r="A127" s="62"/>
      <c r="B127" s="62"/>
      <c r="C127" s="62"/>
      <c r="D127" s="62"/>
      <c r="E127" s="62"/>
      <c r="F127" s="62"/>
      <c r="G127" s="62"/>
      <c r="H127" s="62"/>
      <c r="I127" s="62"/>
      <c r="J127" s="62"/>
      <c r="K127" s="62"/>
      <c r="L127" s="62"/>
      <c r="M127" s="62"/>
    </row>
    <row r="128" spans="1:13" ht="15.75" thickBot="1" x14ac:dyDescent="0.3">
      <c r="A128" s="62"/>
      <c r="B128" s="62"/>
      <c r="C128" s="62"/>
      <c r="D128" s="62"/>
      <c r="E128" s="62"/>
      <c r="F128" s="62"/>
      <c r="G128" s="62"/>
      <c r="H128" s="62"/>
      <c r="I128" s="62"/>
      <c r="J128" s="62"/>
      <c r="K128" s="62"/>
      <c r="L128" s="62"/>
      <c r="M128" s="62"/>
    </row>
    <row r="129" spans="1:22" ht="20.25" x14ac:dyDescent="0.35">
      <c r="A129" s="93" t="s">
        <v>113</v>
      </c>
      <c r="B129" s="64"/>
      <c r="C129" s="64"/>
      <c r="D129" s="64"/>
      <c r="E129" s="64"/>
      <c r="F129" s="64"/>
      <c r="G129" s="64"/>
      <c r="H129" s="64"/>
      <c r="I129" s="64"/>
      <c r="J129" s="64"/>
      <c r="K129" s="64"/>
      <c r="L129" s="64"/>
      <c r="M129" s="63"/>
      <c r="N129" s="14"/>
      <c r="O129" s="62"/>
    </row>
    <row r="130" spans="1:22" ht="18.75" x14ac:dyDescent="0.3">
      <c r="A130" s="94"/>
      <c r="B130" s="67"/>
      <c r="C130" s="67"/>
      <c r="D130" s="67"/>
      <c r="E130" s="67"/>
      <c r="F130" s="67"/>
      <c r="G130" s="67"/>
      <c r="H130" s="67"/>
      <c r="I130" s="67"/>
      <c r="J130" s="67"/>
      <c r="K130" s="67"/>
      <c r="L130" s="67"/>
      <c r="M130" s="66"/>
      <c r="N130" s="14"/>
      <c r="O130" s="62"/>
    </row>
    <row r="131" spans="1:22" ht="16.5" customHeight="1" thickBot="1" x14ac:dyDescent="0.4">
      <c r="A131" s="69" t="s">
        <v>5</v>
      </c>
      <c r="B131" s="69" t="s">
        <v>47</v>
      </c>
      <c r="C131" s="69" t="s">
        <v>6</v>
      </c>
      <c r="D131" s="62"/>
      <c r="E131" s="62"/>
      <c r="F131" s="62"/>
      <c r="G131" s="67"/>
      <c r="H131" s="67"/>
      <c r="I131" s="67"/>
      <c r="J131" s="67"/>
      <c r="K131" s="67"/>
      <c r="L131" s="95" t="s">
        <v>119</v>
      </c>
      <c r="M131" s="66"/>
      <c r="N131" s="14"/>
      <c r="O131" s="62"/>
    </row>
    <row r="132" spans="1:22" ht="15.75" thickBot="1" x14ac:dyDescent="0.3">
      <c r="A132" s="69">
        <v>200</v>
      </c>
      <c r="B132" s="96">
        <v>100</v>
      </c>
      <c r="C132" s="174">
        <v>2</v>
      </c>
      <c r="D132" s="62"/>
      <c r="E132" s="62"/>
      <c r="F132" s="62"/>
      <c r="G132" s="67"/>
      <c r="H132" s="67"/>
      <c r="I132" s="67"/>
      <c r="J132" s="67"/>
      <c r="K132" s="67"/>
      <c r="L132" s="97">
        <f>IF(J181*B132/C132&gt;A132,A132,J181*B132/C132)</f>
        <v>0</v>
      </c>
      <c r="M132" s="66"/>
      <c r="N132" s="14"/>
      <c r="O132" s="62"/>
    </row>
    <row r="133" spans="1:22" x14ac:dyDescent="0.25">
      <c r="A133" s="65"/>
      <c r="B133" s="67"/>
      <c r="C133" s="67"/>
      <c r="D133" s="67"/>
      <c r="E133" s="67"/>
      <c r="F133" s="67"/>
      <c r="G133" s="67"/>
      <c r="H133" s="67"/>
      <c r="I133" s="67"/>
      <c r="J133" s="67"/>
      <c r="K133" s="67"/>
      <c r="L133" s="67"/>
      <c r="M133" s="66"/>
      <c r="N133" s="14"/>
      <c r="O133" s="62"/>
    </row>
    <row r="134" spans="1:22" x14ac:dyDescent="0.25">
      <c r="A134" s="65"/>
      <c r="B134" s="175" t="s">
        <v>78</v>
      </c>
      <c r="C134" s="176"/>
      <c r="D134" s="176"/>
      <c r="E134" s="177"/>
      <c r="F134" s="67"/>
      <c r="G134" s="67"/>
      <c r="H134" s="67"/>
      <c r="I134" s="67"/>
      <c r="J134" s="67"/>
      <c r="K134" s="67"/>
      <c r="L134" s="67"/>
      <c r="M134" s="66"/>
      <c r="N134" s="14"/>
      <c r="O134" s="62"/>
      <c r="R134" s="74" t="s">
        <v>72</v>
      </c>
    </row>
    <row r="135" spans="1:22" ht="18" x14ac:dyDescent="0.35">
      <c r="A135" s="69" t="s">
        <v>31</v>
      </c>
      <c r="B135" s="242" t="s">
        <v>45</v>
      </c>
      <c r="C135" s="243"/>
      <c r="D135" s="244"/>
      <c r="E135" s="71" t="s">
        <v>1</v>
      </c>
      <c r="F135" s="158" t="s">
        <v>4</v>
      </c>
      <c r="G135" s="158" t="s">
        <v>63</v>
      </c>
      <c r="H135" s="158" t="s">
        <v>114</v>
      </c>
      <c r="I135" s="62"/>
      <c r="J135" s="67"/>
      <c r="K135" s="67"/>
      <c r="L135" s="67"/>
      <c r="M135" s="66"/>
      <c r="N135" s="14"/>
      <c r="O135" s="62"/>
    </row>
    <row r="136" spans="1:22" x14ac:dyDescent="0.25">
      <c r="A136" s="32"/>
      <c r="B136" s="33"/>
      <c r="C136" s="34"/>
      <c r="D136" s="35"/>
      <c r="E136" s="181" t="s">
        <v>3</v>
      </c>
      <c r="F136" s="146">
        <f>LOOKUP(E136,U$138:U$144,V$138:V$144)</f>
        <v>0</v>
      </c>
      <c r="G136" s="34"/>
      <c r="H136" s="99" t="str">
        <f t="shared" ref="H136:H155" si="9">IF(E136="Vazio","",F136*G136/$F$3)</f>
        <v/>
      </c>
      <c r="J136" s="14"/>
      <c r="K136" s="14"/>
      <c r="L136" s="14"/>
      <c r="M136" s="15"/>
      <c r="N136" s="14"/>
      <c r="O136" s="62"/>
      <c r="R136" s="107" t="s">
        <v>73</v>
      </c>
    </row>
    <row r="137" spans="1:22" x14ac:dyDescent="0.25">
      <c r="A137" s="17"/>
      <c r="B137" s="36"/>
      <c r="C137" s="37"/>
      <c r="D137" s="38"/>
      <c r="E137" s="179" t="s">
        <v>3</v>
      </c>
      <c r="F137" s="98">
        <f t="shared" ref="F137:F155" si="10">LOOKUP(E137,U$138:U$144,V$138:V$144)</f>
        <v>0</v>
      </c>
      <c r="G137" s="37"/>
      <c r="H137" s="98" t="str">
        <f t="shared" si="9"/>
        <v/>
      </c>
      <c r="J137" s="14"/>
      <c r="K137" s="14"/>
      <c r="L137" s="14"/>
      <c r="M137" s="15"/>
      <c r="N137" s="14"/>
      <c r="O137" s="62"/>
      <c r="R137" s="107" t="s">
        <v>102</v>
      </c>
    </row>
    <row r="138" spans="1:22" x14ac:dyDescent="0.25">
      <c r="A138" s="17"/>
      <c r="B138" s="36"/>
      <c r="C138" s="37"/>
      <c r="D138" s="38"/>
      <c r="E138" s="179" t="s">
        <v>3</v>
      </c>
      <c r="F138" s="98">
        <f t="shared" si="10"/>
        <v>0</v>
      </c>
      <c r="G138" s="37"/>
      <c r="H138" s="98" t="str">
        <f t="shared" si="9"/>
        <v/>
      </c>
      <c r="J138" s="14"/>
      <c r="K138" s="14"/>
      <c r="L138" s="14"/>
      <c r="M138" s="15"/>
      <c r="N138" s="14"/>
      <c r="O138" s="62"/>
      <c r="R138" s="108" t="s">
        <v>103</v>
      </c>
      <c r="S138" s="108">
        <v>3</v>
      </c>
      <c r="T138" s="108"/>
      <c r="U138" s="62" t="s">
        <v>104</v>
      </c>
      <c r="V138" s="62">
        <v>1.5</v>
      </c>
    </row>
    <row r="139" spans="1:22" x14ac:dyDescent="0.25">
      <c r="A139" s="17"/>
      <c r="B139" s="36"/>
      <c r="C139" s="37"/>
      <c r="D139" s="38"/>
      <c r="E139" s="179" t="s">
        <v>3</v>
      </c>
      <c r="F139" s="98">
        <f t="shared" si="10"/>
        <v>0</v>
      </c>
      <c r="G139" s="37"/>
      <c r="H139" s="98" t="str">
        <f t="shared" si="9"/>
        <v/>
      </c>
      <c r="J139" s="14"/>
      <c r="K139" s="14"/>
      <c r="L139" s="14"/>
      <c r="M139" s="15"/>
      <c r="N139" s="14"/>
      <c r="O139" s="62"/>
      <c r="R139" s="108" t="s">
        <v>104</v>
      </c>
      <c r="S139" s="108">
        <v>1.5</v>
      </c>
      <c r="T139" s="108"/>
      <c r="U139" s="62" t="s">
        <v>106</v>
      </c>
      <c r="V139" s="62">
        <v>0.75</v>
      </c>
    </row>
    <row r="140" spans="1:22" x14ac:dyDescent="0.25">
      <c r="A140" s="17"/>
      <c r="B140" s="36"/>
      <c r="C140" s="37"/>
      <c r="D140" s="38"/>
      <c r="E140" s="179" t="s">
        <v>3</v>
      </c>
      <c r="F140" s="98">
        <f t="shared" si="10"/>
        <v>0</v>
      </c>
      <c r="G140" s="37"/>
      <c r="H140" s="98" t="str">
        <f t="shared" si="9"/>
        <v/>
      </c>
      <c r="J140" s="14"/>
      <c r="K140" s="14"/>
      <c r="L140" s="14"/>
      <c r="M140" s="15"/>
      <c r="N140" s="14"/>
      <c r="O140" s="62"/>
      <c r="R140" s="108" t="s">
        <v>76</v>
      </c>
      <c r="S140" s="108">
        <v>1</v>
      </c>
      <c r="T140" s="108"/>
      <c r="U140" s="62" t="s">
        <v>103</v>
      </c>
      <c r="V140" s="62">
        <v>3</v>
      </c>
    </row>
    <row r="141" spans="1:22" x14ac:dyDescent="0.25">
      <c r="A141" s="17"/>
      <c r="B141" s="36"/>
      <c r="C141" s="37"/>
      <c r="D141" s="38"/>
      <c r="E141" s="179" t="s">
        <v>3</v>
      </c>
      <c r="F141" s="98">
        <f t="shared" si="10"/>
        <v>0</v>
      </c>
      <c r="G141" s="37"/>
      <c r="H141" s="98" t="str">
        <f t="shared" si="9"/>
        <v/>
      </c>
      <c r="J141" s="14"/>
      <c r="K141" s="14"/>
      <c r="L141" s="14"/>
      <c r="M141" s="15"/>
      <c r="N141" s="14"/>
      <c r="O141" s="62"/>
      <c r="R141" s="108" t="s">
        <v>105</v>
      </c>
      <c r="S141" s="108">
        <v>1</v>
      </c>
      <c r="T141" s="108"/>
      <c r="U141" s="62" t="s">
        <v>105</v>
      </c>
      <c r="V141" s="62">
        <v>1</v>
      </c>
    </row>
    <row r="142" spans="1:22" x14ac:dyDescent="0.25">
      <c r="A142" s="17"/>
      <c r="B142" s="36"/>
      <c r="C142" s="37"/>
      <c r="D142" s="38"/>
      <c r="E142" s="179" t="s">
        <v>3</v>
      </c>
      <c r="F142" s="98">
        <f t="shared" si="10"/>
        <v>0</v>
      </c>
      <c r="G142" s="37"/>
      <c r="H142" s="98" t="str">
        <f t="shared" si="9"/>
        <v/>
      </c>
      <c r="J142" s="14"/>
      <c r="K142" s="14"/>
      <c r="L142" s="14"/>
      <c r="M142" s="15"/>
      <c r="N142" s="14"/>
      <c r="O142" s="62"/>
      <c r="R142" s="108" t="s">
        <v>106</v>
      </c>
      <c r="S142" s="108">
        <v>0.75</v>
      </c>
      <c r="T142" s="108"/>
      <c r="U142" s="62" t="s">
        <v>76</v>
      </c>
      <c r="V142" s="62">
        <v>1</v>
      </c>
    </row>
    <row r="143" spans="1:22" x14ac:dyDescent="0.25">
      <c r="A143" s="17"/>
      <c r="B143" s="36"/>
      <c r="C143" s="37"/>
      <c r="D143" s="38"/>
      <c r="E143" s="179" t="s">
        <v>3</v>
      </c>
      <c r="F143" s="98">
        <f t="shared" si="10"/>
        <v>0</v>
      </c>
      <c r="G143" s="37"/>
      <c r="H143" s="98" t="str">
        <f t="shared" si="9"/>
        <v/>
      </c>
      <c r="J143" s="14"/>
      <c r="K143" s="14"/>
      <c r="L143" s="14"/>
      <c r="M143" s="15"/>
      <c r="N143" s="14"/>
      <c r="O143" s="62"/>
      <c r="R143" s="108" t="s">
        <v>60</v>
      </c>
      <c r="S143" s="108">
        <v>0.5</v>
      </c>
      <c r="T143" s="108"/>
      <c r="U143" s="62" t="s">
        <v>60</v>
      </c>
      <c r="V143" s="62">
        <v>0.5</v>
      </c>
    </row>
    <row r="144" spans="1:22" x14ac:dyDescent="0.25">
      <c r="A144" s="17"/>
      <c r="B144" s="36"/>
      <c r="C144" s="37"/>
      <c r="D144" s="38"/>
      <c r="E144" s="179" t="s">
        <v>3</v>
      </c>
      <c r="F144" s="98">
        <f t="shared" si="10"/>
        <v>0</v>
      </c>
      <c r="G144" s="37"/>
      <c r="H144" s="98" t="str">
        <f t="shared" si="9"/>
        <v/>
      </c>
      <c r="J144" s="14"/>
      <c r="K144" s="14"/>
      <c r="L144" s="14"/>
      <c r="M144" s="15"/>
      <c r="N144" s="14"/>
      <c r="O144" s="62"/>
      <c r="R144" s="6" t="s">
        <v>3</v>
      </c>
      <c r="S144" s="6">
        <v>0</v>
      </c>
      <c r="T144" s="108"/>
      <c r="U144" s="62" t="s">
        <v>3</v>
      </c>
      <c r="V144" s="62">
        <v>0</v>
      </c>
    </row>
    <row r="145" spans="1:22" x14ac:dyDescent="0.25">
      <c r="A145" s="17"/>
      <c r="B145" s="36"/>
      <c r="C145" s="37"/>
      <c r="D145" s="38"/>
      <c r="E145" s="179" t="s">
        <v>3</v>
      </c>
      <c r="F145" s="98">
        <f t="shared" si="10"/>
        <v>0</v>
      </c>
      <c r="G145" s="37"/>
      <c r="H145" s="98" t="str">
        <f t="shared" si="9"/>
        <v/>
      </c>
      <c r="J145" s="14"/>
      <c r="K145" s="14"/>
      <c r="L145" s="14"/>
      <c r="M145" s="15"/>
      <c r="N145" s="14"/>
      <c r="O145" s="62"/>
    </row>
    <row r="146" spans="1:22" x14ac:dyDescent="0.25">
      <c r="A146" s="17"/>
      <c r="B146" s="36"/>
      <c r="C146" s="37"/>
      <c r="D146" s="38"/>
      <c r="E146" s="179" t="s">
        <v>3</v>
      </c>
      <c r="F146" s="98">
        <f t="shared" si="10"/>
        <v>0</v>
      </c>
      <c r="G146" s="37"/>
      <c r="H146" s="98" t="str">
        <f t="shared" si="9"/>
        <v/>
      </c>
      <c r="J146" s="14"/>
      <c r="K146" s="14"/>
      <c r="L146" s="14"/>
      <c r="M146" s="15"/>
      <c r="N146" s="14"/>
      <c r="O146" s="62"/>
    </row>
    <row r="147" spans="1:22" x14ac:dyDescent="0.25">
      <c r="A147" s="17"/>
      <c r="B147" s="36"/>
      <c r="C147" s="37"/>
      <c r="D147" s="38"/>
      <c r="E147" s="179" t="s">
        <v>3</v>
      </c>
      <c r="F147" s="98">
        <f t="shared" si="10"/>
        <v>0</v>
      </c>
      <c r="G147" s="37"/>
      <c r="H147" s="98" t="str">
        <f t="shared" si="9"/>
        <v/>
      </c>
      <c r="J147" s="14"/>
      <c r="K147" s="14"/>
      <c r="L147" s="14"/>
      <c r="M147" s="15"/>
      <c r="N147" s="14"/>
      <c r="O147" s="62"/>
    </row>
    <row r="148" spans="1:22" x14ac:dyDescent="0.25">
      <c r="A148" s="17"/>
      <c r="B148" s="36"/>
      <c r="C148" s="37"/>
      <c r="D148" s="38"/>
      <c r="E148" s="179" t="s">
        <v>3</v>
      </c>
      <c r="F148" s="98">
        <f t="shared" si="10"/>
        <v>0</v>
      </c>
      <c r="G148" s="37"/>
      <c r="H148" s="98" t="str">
        <f t="shared" si="9"/>
        <v/>
      </c>
      <c r="J148" s="14"/>
      <c r="K148" s="14"/>
      <c r="L148" s="14"/>
      <c r="M148" s="15"/>
      <c r="N148" s="14"/>
      <c r="O148" s="62"/>
    </row>
    <row r="149" spans="1:22" x14ac:dyDescent="0.25">
      <c r="A149" s="17"/>
      <c r="B149" s="36"/>
      <c r="C149" s="37"/>
      <c r="D149" s="38"/>
      <c r="E149" s="179" t="s">
        <v>3</v>
      </c>
      <c r="F149" s="98">
        <f t="shared" si="10"/>
        <v>0</v>
      </c>
      <c r="G149" s="37"/>
      <c r="H149" s="98" t="str">
        <f t="shared" si="9"/>
        <v/>
      </c>
      <c r="J149" s="14"/>
      <c r="K149" s="14"/>
      <c r="L149" s="14"/>
      <c r="M149" s="15"/>
      <c r="N149" s="14"/>
      <c r="O149" s="62"/>
    </row>
    <row r="150" spans="1:22" x14ac:dyDescent="0.25">
      <c r="A150" s="17"/>
      <c r="B150" s="36"/>
      <c r="C150" s="37"/>
      <c r="D150" s="38"/>
      <c r="E150" s="179" t="s">
        <v>3</v>
      </c>
      <c r="F150" s="98">
        <f t="shared" si="10"/>
        <v>0</v>
      </c>
      <c r="G150" s="37"/>
      <c r="H150" s="98" t="str">
        <f t="shared" si="9"/>
        <v/>
      </c>
      <c r="J150" s="14"/>
      <c r="K150" s="14"/>
      <c r="L150" s="14"/>
      <c r="M150" s="15"/>
      <c r="N150" s="14"/>
      <c r="O150" s="62"/>
    </row>
    <row r="151" spans="1:22" x14ac:dyDescent="0.25">
      <c r="A151" s="17"/>
      <c r="B151" s="36"/>
      <c r="C151" s="37"/>
      <c r="D151" s="38"/>
      <c r="E151" s="179" t="s">
        <v>3</v>
      </c>
      <c r="F151" s="98">
        <f t="shared" si="10"/>
        <v>0</v>
      </c>
      <c r="G151" s="37"/>
      <c r="H151" s="98" t="str">
        <f t="shared" si="9"/>
        <v/>
      </c>
      <c r="J151" s="14"/>
      <c r="K151" s="14"/>
      <c r="L151" s="14"/>
      <c r="M151" s="15"/>
      <c r="N151" s="14"/>
      <c r="O151" s="62"/>
    </row>
    <row r="152" spans="1:22" x14ac:dyDescent="0.25">
      <c r="A152" s="17"/>
      <c r="B152" s="36"/>
      <c r="C152" s="37"/>
      <c r="D152" s="38"/>
      <c r="E152" s="179" t="s">
        <v>3</v>
      </c>
      <c r="F152" s="98">
        <f t="shared" si="10"/>
        <v>0</v>
      </c>
      <c r="G152" s="37"/>
      <c r="H152" s="98" t="str">
        <f t="shared" si="9"/>
        <v/>
      </c>
      <c r="J152" s="14"/>
      <c r="K152" s="14"/>
      <c r="L152" s="14"/>
      <c r="M152" s="15"/>
      <c r="N152" s="14"/>
      <c r="O152" s="62"/>
    </row>
    <row r="153" spans="1:22" x14ac:dyDescent="0.25">
      <c r="A153" s="17"/>
      <c r="B153" s="36"/>
      <c r="C153" s="37"/>
      <c r="D153" s="38"/>
      <c r="E153" s="179" t="s">
        <v>3</v>
      </c>
      <c r="F153" s="98">
        <f t="shared" si="10"/>
        <v>0</v>
      </c>
      <c r="G153" s="37"/>
      <c r="H153" s="98" t="str">
        <f t="shared" si="9"/>
        <v/>
      </c>
      <c r="J153" s="14"/>
      <c r="K153" s="14"/>
      <c r="L153" s="14"/>
      <c r="M153" s="15"/>
      <c r="N153" s="14"/>
      <c r="O153" s="62"/>
    </row>
    <row r="154" spans="1:22" x14ac:dyDescent="0.25">
      <c r="A154" s="17"/>
      <c r="B154" s="36"/>
      <c r="C154" s="37"/>
      <c r="D154" s="38"/>
      <c r="E154" s="179" t="s">
        <v>3</v>
      </c>
      <c r="F154" s="98">
        <f t="shared" si="10"/>
        <v>0</v>
      </c>
      <c r="G154" s="37"/>
      <c r="H154" s="98" t="str">
        <f t="shared" si="9"/>
        <v/>
      </c>
      <c r="J154" s="14"/>
      <c r="K154" s="14"/>
      <c r="L154" s="14"/>
      <c r="M154" s="15"/>
      <c r="N154" s="14"/>
      <c r="O154" s="62"/>
    </row>
    <row r="155" spans="1:22" x14ac:dyDescent="0.25">
      <c r="A155" s="21"/>
      <c r="B155" s="39"/>
      <c r="C155" s="40"/>
      <c r="D155" s="41"/>
      <c r="E155" s="180" t="s">
        <v>3</v>
      </c>
      <c r="F155" s="103">
        <f t="shared" si="10"/>
        <v>0</v>
      </c>
      <c r="G155" s="40"/>
      <c r="H155" s="103" t="str">
        <f t="shared" si="9"/>
        <v/>
      </c>
      <c r="J155" s="14"/>
      <c r="K155" s="14"/>
      <c r="L155" s="14"/>
      <c r="M155" s="15"/>
      <c r="N155" s="14"/>
      <c r="O155" s="62"/>
    </row>
    <row r="156" spans="1:22" x14ac:dyDescent="0.25">
      <c r="A156" s="28"/>
      <c r="B156" s="28"/>
      <c r="C156" s="28"/>
      <c r="D156" s="28"/>
      <c r="E156" s="28"/>
      <c r="F156" s="14"/>
      <c r="G156" s="28"/>
      <c r="H156" s="14"/>
      <c r="J156" s="14"/>
      <c r="K156" s="14"/>
      <c r="L156" s="14"/>
      <c r="M156" s="15"/>
      <c r="N156" s="14"/>
      <c r="O156" s="62"/>
    </row>
    <row r="157" spans="1:22" x14ac:dyDescent="0.25">
      <c r="A157" s="67"/>
      <c r="B157" s="67"/>
      <c r="C157" s="67"/>
      <c r="D157" s="67"/>
      <c r="E157" s="67"/>
      <c r="F157" s="67"/>
      <c r="G157" s="67"/>
      <c r="H157" s="14"/>
      <c r="J157" s="14"/>
      <c r="K157" s="14"/>
      <c r="L157" s="14"/>
      <c r="M157" s="15"/>
      <c r="N157" s="14"/>
      <c r="O157" s="62"/>
      <c r="P157" s="108"/>
    </row>
    <row r="158" spans="1:22" x14ac:dyDescent="0.25">
      <c r="A158" s="67"/>
      <c r="B158" s="175" t="s">
        <v>77</v>
      </c>
      <c r="C158" s="176"/>
      <c r="D158" s="176"/>
      <c r="E158" s="177"/>
      <c r="F158" s="67"/>
      <c r="G158" s="67"/>
      <c r="H158" s="14"/>
      <c r="J158" s="14"/>
      <c r="K158" s="14"/>
      <c r="L158" s="14"/>
      <c r="M158" s="15"/>
      <c r="N158" s="14"/>
      <c r="O158" s="62"/>
      <c r="R158" s="107" t="s">
        <v>73</v>
      </c>
    </row>
    <row r="159" spans="1:22" ht="18" x14ac:dyDescent="0.35">
      <c r="A159" s="69" t="s">
        <v>31</v>
      </c>
      <c r="B159" s="242" t="s">
        <v>45</v>
      </c>
      <c r="C159" s="243"/>
      <c r="D159" s="244"/>
      <c r="E159" s="71" t="s">
        <v>1</v>
      </c>
      <c r="F159" s="158" t="s">
        <v>4</v>
      </c>
      <c r="G159" s="158" t="s">
        <v>64</v>
      </c>
      <c r="J159" s="14"/>
      <c r="K159" s="14"/>
      <c r="L159" s="14"/>
      <c r="M159" s="15"/>
      <c r="N159" s="27"/>
      <c r="O159" s="62"/>
      <c r="R159" s="107" t="s">
        <v>107</v>
      </c>
      <c r="S159" s="108"/>
      <c r="T159" s="108"/>
    </row>
    <row r="160" spans="1:22" x14ac:dyDescent="0.25">
      <c r="A160" s="32"/>
      <c r="B160" s="36"/>
      <c r="C160" s="37"/>
      <c r="D160" s="38"/>
      <c r="E160" s="179" t="s">
        <v>3</v>
      </c>
      <c r="F160" s="98">
        <f>LOOKUP(E160,U$160:U$168,V$160:V$168)</f>
        <v>0</v>
      </c>
      <c r="G160" s="98">
        <f t="shared" ref="G160:G179" si="11">F160</f>
        <v>0</v>
      </c>
      <c r="J160" s="14"/>
      <c r="K160" s="14"/>
      <c r="L160" s="14"/>
      <c r="M160" s="15"/>
      <c r="O160" s="62"/>
      <c r="R160" s="184" t="s">
        <v>108</v>
      </c>
      <c r="S160" s="108">
        <v>1</v>
      </c>
      <c r="T160" s="108"/>
      <c r="U160" s="62" t="s">
        <v>111</v>
      </c>
      <c r="V160" s="62">
        <v>0.5</v>
      </c>
    </row>
    <row r="161" spans="1:22" x14ac:dyDescent="0.25">
      <c r="A161" s="17"/>
      <c r="B161" s="36"/>
      <c r="C161" s="37"/>
      <c r="D161" s="38"/>
      <c r="E161" s="179" t="s">
        <v>3</v>
      </c>
      <c r="F161" s="98">
        <f t="shared" ref="F161:F179" si="12">LOOKUP(E161,U$160:U$168,V$160:V$168)</f>
        <v>0</v>
      </c>
      <c r="G161" s="98">
        <f t="shared" si="11"/>
        <v>0</v>
      </c>
      <c r="J161" s="14"/>
      <c r="K161" s="14"/>
      <c r="L161" s="14"/>
      <c r="M161" s="15"/>
      <c r="O161" s="62"/>
      <c r="R161" s="108" t="s">
        <v>170</v>
      </c>
      <c r="S161" s="108">
        <v>0.5</v>
      </c>
      <c r="T161" s="108"/>
      <c r="U161" s="62" t="s">
        <v>109</v>
      </c>
      <c r="V161" s="62">
        <v>0.5</v>
      </c>
    </row>
    <row r="162" spans="1:22" x14ac:dyDescent="0.25">
      <c r="A162" s="17"/>
      <c r="B162" s="36"/>
      <c r="C162" s="37"/>
      <c r="D162" s="38"/>
      <c r="E162" s="179" t="s">
        <v>3</v>
      </c>
      <c r="F162" s="98">
        <f t="shared" si="12"/>
        <v>0</v>
      </c>
      <c r="G162" s="98">
        <f t="shared" si="11"/>
        <v>0</v>
      </c>
      <c r="J162" s="14"/>
      <c r="K162" s="14"/>
      <c r="L162" s="14"/>
      <c r="M162" s="15"/>
      <c r="O162" s="62"/>
      <c r="R162" s="108" t="s">
        <v>145</v>
      </c>
      <c r="S162" s="108">
        <v>0.5</v>
      </c>
      <c r="T162" s="108"/>
      <c r="U162" s="62" t="s">
        <v>110</v>
      </c>
      <c r="V162" s="62">
        <v>0.2</v>
      </c>
    </row>
    <row r="163" spans="1:22" x14ac:dyDescent="0.25">
      <c r="A163" s="17"/>
      <c r="B163" s="36"/>
      <c r="C163" s="37"/>
      <c r="D163" s="38"/>
      <c r="E163" s="179" t="s">
        <v>3</v>
      </c>
      <c r="F163" s="98">
        <f t="shared" si="12"/>
        <v>0</v>
      </c>
      <c r="G163" s="98">
        <f t="shared" si="11"/>
        <v>0</v>
      </c>
      <c r="J163" s="14"/>
      <c r="K163" s="14"/>
      <c r="L163" s="14"/>
      <c r="M163" s="15"/>
      <c r="O163" s="62"/>
      <c r="R163" s="108" t="s">
        <v>171</v>
      </c>
      <c r="S163" s="108">
        <v>0.2</v>
      </c>
      <c r="T163" s="108"/>
      <c r="U163" s="62" t="s">
        <v>108</v>
      </c>
      <c r="V163" s="62">
        <v>1</v>
      </c>
    </row>
    <row r="164" spans="1:22" x14ac:dyDescent="0.25">
      <c r="A164" s="17"/>
      <c r="B164" s="36"/>
      <c r="C164" s="37"/>
      <c r="D164" s="38"/>
      <c r="E164" s="179" t="s">
        <v>3</v>
      </c>
      <c r="F164" s="98">
        <f t="shared" si="12"/>
        <v>0</v>
      </c>
      <c r="G164" s="98">
        <f t="shared" si="11"/>
        <v>0</v>
      </c>
      <c r="J164" s="14"/>
      <c r="K164" s="14"/>
      <c r="L164" s="14"/>
      <c r="M164" s="15"/>
      <c r="O164" s="62"/>
      <c r="R164" s="108" t="s">
        <v>109</v>
      </c>
      <c r="S164" s="108">
        <v>0.5</v>
      </c>
      <c r="T164" s="108"/>
      <c r="U164" s="62" t="s">
        <v>170</v>
      </c>
      <c r="V164" s="62">
        <v>0.5</v>
      </c>
    </row>
    <row r="165" spans="1:22" x14ac:dyDescent="0.25">
      <c r="A165" s="17"/>
      <c r="B165" s="36"/>
      <c r="C165" s="37"/>
      <c r="D165" s="38"/>
      <c r="E165" s="179" t="s">
        <v>3</v>
      </c>
      <c r="F165" s="98">
        <f t="shared" si="12"/>
        <v>0</v>
      </c>
      <c r="G165" s="98">
        <f t="shared" si="11"/>
        <v>0</v>
      </c>
      <c r="J165" s="14"/>
      <c r="K165" s="14"/>
      <c r="L165" s="14"/>
      <c r="M165" s="15"/>
      <c r="O165" s="62"/>
      <c r="R165" s="108" t="s">
        <v>110</v>
      </c>
      <c r="S165" s="108">
        <v>0.2</v>
      </c>
      <c r="T165" s="108"/>
      <c r="U165" s="62" t="s">
        <v>171</v>
      </c>
      <c r="V165" s="62">
        <v>0.2</v>
      </c>
    </row>
    <row r="166" spans="1:22" x14ac:dyDescent="0.25">
      <c r="A166" s="17"/>
      <c r="B166" s="36"/>
      <c r="C166" s="37"/>
      <c r="D166" s="38"/>
      <c r="E166" s="179" t="s">
        <v>3</v>
      </c>
      <c r="F166" s="98">
        <f t="shared" si="12"/>
        <v>0</v>
      </c>
      <c r="G166" s="98">
        <f t="shared" si="11"/>
        <v>0</v>
      </c>
      <c r="J166" s="14"/>
      <c r="K166" s="14"/>
      <c r="L166" s="14"/>
      <c r="M166" s="15"/>
      <c r="O166" s="62"/>
      <c r="R166" s="108" t="s">
        <v>111</v>
      </c>
      <c r="S166" s="108">
        <v>0.5</v>
      </c>
      <c r="T166" s="108"/>
      <c r="U166" s="62" t="s">
        <v>145</v>
      </c>
      <c r="V166" s="62">
        <v>0.5</v>
      </c>
    </row>
    <row r="167" spans="1:22" x14ac:dyDescent="0.25">
      <c r="A167" s="17"/>
      <c r="B167" s="36"/>
      <c r="C167" s="37"/>
      <c r="D167" s="38"/>
      <c r="E167" s="179" t="s">
        <v>3</v>
      </c>
      <c r="F167" s="98">
        <f t="shared" si="12"/>
        <v>0</v>
      </c>
      <c r="G167" s="98">
        <f t="shared" si="11"/>
        <v>0</v>
      </c>
      <c r="J167" s="14"/>
      <c r="K167" s="14"/>
      <c r="L167" s="14"/>
      <c r="M167" s="15"/>
      <c r="O167" s="62"/>
      <c r="R167" s="108" t="s">
        <v>112</v>
      </c>
      <c r="S167" s="108">
        <v>0.15</v>
      </c>
      <c r="T167" s="108"/>
      <c r="U167" s="62" t="s">
        <v>112</v>
      </c>
      <c r="V167" s="62">
        <v>0.15</v>
      </c>
    </row>
    <row r="168" spans="1:22" x14ac:dyDescent="0.25">
      <c r="A168" s="17"/>
      <c r="B168" s="36"/>
      <c r="C168" s="37"/>
      <c r="D168" s="38"/>
      <c r="E168" s="179" t="s">
        <v>3</v>
      </c>
      <c r="F168" s="98">
        <f t="shared" si="12"/>
        <v>0</v>
      </c>
      <c r="G168" s="98">
        <f t="shared" si="11"/>
        <v>0</v>
      </c>
      <c r="J168" s="14"/>
      <c r="K168" s="14"/>
      <c r="L168" s="14"/>
      <c r="M168" s="15"/>
      <c r="O168" s="62"/>
      <c r="R168" s="108" t="s">
        <v>3</v>
      </c>
      <c r="S168" s="62">
        <v>0</v>
      </c>
      <c r="T168" s="108"/>
      <c r="U168" s="62" t="s">
        <v>3</v>
      </c>
      <c r="V168" s="62">
        <v>0</v>
      </c>
    </row>
    <row r="169" spans="1:22" x14ac:dyDescent="0.25">
      <c r="A169" s="17"/>
      <c r="B169" s="36"/>
      <c r="C169" s="37"/>
      <c r="D169" s="38"/>
      <c r="E169" s="179" t="s">
        <v>3</v>
      </c>
      <c r="F169" s="98">
        <f t="shared" si="12"/>
        <v>0</v>
      </c>
      <c r="G169" s="98">
        <f t="shared" si="11"/>
        <v>0</v>
      </c>
      <c r="J169" s="14"/>
      <c r="K169" s="14"/>
      <c r="L169" s="14"/>
      <c r="M169" s="15"/>
      <c r="O169" s="62"/>
    </row>
    <row r="170" spans="1:22" x14ac:dyDescent="0.25">
      <c r="A170" s="17"/>
      <c r="B170" s="36"/>
      <c r="C170" s="37"/>
      <c r="D170" s="38"/>
      <c r="E170" s="179" t="s">
        <v>3</v>
      </c>
      <c r="F170" s="98">
        <f t="shared" si="12"/>
        <v>0</v>
      </c>
      <c r="G170" s="98">
        <f t="shared" si="11"/>
        <v>0</v>
      </c>
      <c r="J170" s="14"/>
      <c r="K170" s="14"/>
      <c r="L170" s="14"/>
      <c r="M170" s="15"/>
      <c r="O170" s="62"/>
    </row>
    <row r="171" spans="1:22" x14ac:dyDescent="0.25">
      <c r="A171" s="17"/>
      <c r="B171" s="36"/>
      <c r="C171" s="37"/>
      <c r="D171" s="38"/>
      <c r="E171" s="179" t="s">
        <v>3</v>
      </c>
      <c r="F171" s="98">
        <f t="shared" si="12"/>
        <v>0</v>
      </c>
      <c r="G171" s="98">
        <f t="shared" si="11"/>
        <v>0</v>
      </c>
      <c r="J171" s="14"/>
      <c r="K171" s="14"/>
      <c r="L171" s="14"/>
      <c r="M171" s="15"/>
      <c r="O171" s="62"/>
    </row>
    <row r="172" spans="1:22" x14ac:dyDescent="0.25">
      <c r="A172" s="17"/>
      <c r="B172" s="36"/>
      <c r="C172" s="37"/>
      <c r="D172" s="38"/>
      <c r="E172" s="179" t="s">
        <v>3</v>
      </c>
      <c r="F172" s="98">
        <f t="shared" si="12"/>
        <v>0</v>
      </c>
      <c r="G172" s="98">
        <f t="shared" si="11"/>
        <v>0</v>
      </c>
      <c r="J172" s="14"/>
      <c r="K172" s="14"/>
      <c r="L172" s="14"/>
      <c r="M172" s="15"/>
      <c r="O172" s="62"/>
    </row>
    <row r="173" spans="1:22" x14ac:dyDescent="0.25">
      <c r="A173" s="17"/>
      <c r="B173" s="36"/>
      <c r="C173" s="37"/>
      <c r="D173" s="38"/>
      <c r="E173" s="179" t="s">
        <v>3</v>
      </c>
      <c r="F173" s="98">
        <f t="shared" si="12"/>
        <v>0</v>
      </c>
      <c r="G173" s="98">
        <f t="shared" si="11"/>
        <v>0</v>
      </c>
      <c r="J173" s="14"/>
      <c r="K173" s="14"/>
      <c r="L173" s="14"/>
      <c r="M173" s="15"/>
      <c r="O173" s="62"/>
    </row>
    <row r="174" spans="1:22" x14ac:dyDescent="0.25">
      <c r="A174" s="17"/>
      <c r="B174" s="36"/>
      <c r="C174" s="37"/>
      <c r="D174" s="38"/>
      <c r="E174" s="179" t="s">
        <v>3</v>
      </c>
      <c r="F174" s="98">
        <f t="shared" si="12"/>
        <v>0</v>
      </c>
      <c r="G174" s="98">
        <f t="shared" si="11"/>
        <v>0</v>
      </c>
      <c r="J174" s="14"/>
      <c r="K174" s="14"/>
      <c r="L174" s="14"/>
      <c r="M174" s="15"/>
      <c r="O174" s="62"/>
    </row>
    <row r="175" spans="1:22" x14ac:dyDescent="0.25">
      <c r="A175" s="17"/>
      <c r="B175" s="36"/>
      <c r="C175" s="37"/>
      <c r="D175" s="38"/>
      <c r="E175" s="179" t="s">
        <v>3</v>
      </c>
      <c r="F175" s="98">
        <f t="shared" si="12"/>
        <v>0</v>
      </c>
      <c r="G175" s="98">
        <f t="shared" si="11"/>
        <v>0</v>
      </c>
      <c r="J175" s="14"/>
      <c r="K175" s="14"/>
      <c r="L175" s="14"/>
      <c r="M175" s="15"/>
      <c r="O175" s="62"/>
    </row>
    <row r="176" spans="1:22" x14ac:dyDescent="0.25">
      <c r="A176" s="17"/>
      <c r="B176" s="36"/>
      <c r="C176" s="37"/>
      <c r="D176" s="38"/>
      <c r="E176" s="179" t="s">
        <v>3</v>
      </c>
      <c r="F176" s="98">
        <f t="shared" si="12"/>
        <v>0</v>
      </c>
      <c r="G176" s="98">
        <f t="shared" si="11"/>
        <v>0</v>
      </c>
      <c r="J176" s="14"/>
      <c r="K176" s="14"/>
      <c r="L176" s="14"/>
      <c r="M176" s="15"/>
      <c r="O176" s="62"/>
    </row>
    <row r="177" spans="1:22" x14ac:dyDescent="0.25">
      <c r="A177" s="17"/>
      <c r="B177" s="36"/>
      <c r="C177" s="37"/>
      <c r="D177" s="38"/>
      <c r="E177" s="179" t="s">
        <v>3</v>
      </c>
      <c r="F177" s="98">
        <f t="shared" si="12"/>
        <v>0</v>
      </c>
      <c r="G177" s="98">
        <f t="shared" si="11"/>
        <v>0</v>
      </c>
      <c r="J177" s="14"/>
      <c r="K177" s="14"/>
      <c r="L177" s="14"/>
      <c r="M177" s="15"/>
      <c r="O177" s="62"/>
    </row>
    <row r="178" spans="1:22" x14ac:dyDescent="0.25">
      <c r="A178" s="17"/>
      <c r="B178" s="36"/>
      <c r="C178" s="37"/>
      <c r="D178" s="38"/>
      <c r="E178" s="179" t="s">
        <v>3</v>
      </c>
      <c r="F178" s="98">
        <f t="shared" si="12"/>
        <v>0</v>
      </c>
      <c r="G178" s="98">
        <f t="shared" si="11"/>
        <v>0</v>
      </c>
      <c r="J178" s="14"/>
      <c r="K178" s="14"/>
      <c r="L178" s="14"/>
      <c r="M178" s="15"/>
      <c r="O178" s="62"/>
    </row>
    <row r="179" spans="1:22" x14ac:dyDescent="0.25">
      <c r="A179" s="21"/>
      <c r="B179" s="39"/>
      <c r="C179" s="40"/>
      <c r="D179" s="41"/>
      <c r="E179" s="180" t="s">
        <v>3</v>
      </c>
      <c r="F179" s="103">
        <f t="shared" si="12"/>
        <v>0</v>
      </c>
      <c r="G179" s="103">
        <f t="shared" si="11"/>
        <v>0</v>
      </c>
      <c r="J179" s="14"/>
      <c r="K179" s="14"/>
      <c r="L179" s="14"/>
      <c r="M179" s="15"/>
      <c r="O179" s="62"/>
    </row>
    <row r="180" spans="1:22" x14ac:dyDescent="0.25">
      <c r="A180" s="14"/>
      <c r="B180" s="14"/>
      <c r="C180" s="14"/>
      <c r="D180" s="14"/>
      <c r="E180" s="14"/>
      <c r="F180" s="14"/>
      <c r="G180" s="14"/>
      <c r="H180" s="14"/>
      <c r="J180" s="14"/>
      <c r="K180" s="14"/>
      <c r="L180" s="14"/>
      <c r="M180" s="15"/>
      <c r="O180" s="62"/>
    </row>
    <row r="181" spans="1:22" ht="15.75" customHeight="1" x14ac:dyDescent="0.35">
      <c r="A181" s="14"/>
      <c r="B181" s="14"/>
      <c r="C181" s="14"/>
      <c r="D181" s="14"/>
      <c r="H181" s="95" t="s">
        <v>115</v>
      </c>
      <c r="I181" s="73"/>
      <c r="J181" s="69">
        <f>SUM(H136:H155,G160:G179)</f>
        <v>0</v>
      </c>
      <c r="K181" s="14"/>
      <c r="L181" s="14"/>
      <c r="M181" s="15"/>
      <c r="O181" s="62"/>
    </row>
    <row r="182" spans="1:22" ht="15.75" thickBot="1" x14ac:dyDescent="0.3">
      <c r="A182" s="25"/>
      <c r="B182" s="25"/>
      <c r="C182" s="25"/>
      <c r="D182" s="25"/>
      <c r="E182" s="25"/>
      <c r="F182" s="25"/>
      <c r="G182" s="25"/>
      <c r="H182" s="25"/>
      <c r="I182" s="25"/>
      <c r="J182" s="25"/>
      <c r="K182" s="25"/>
      <c r="L182" s="25"/>
      <c r="M182" s="26"/>
      <c r="O182" s="62"/>
    </row>
    <row r="184" spans="1:22" ht="15.75" thickBot="1" x14ac:dyDescent="0.3"/>
    <row r="185" spans="1:22" ht="20.25" x14ac:dyDescent="0.35">
      <c r="A185" s="93" t="s">
        <v>150</v>
      </c>
      <c r="B185" s="64"/>
      <c r="C185" s="64"/>
      <c r="D185" s="64"/>
      <c r="E185" s="64"/>
      <c r="F185" s="64"/>
      <c r="G185" s="64"/>
      <c r="H185" s="64"/>
      <c r="I185" s="64"/>
      <c r="J185" s="64"/>
      <c r="K185" s="64"/>
      <c r="L185" s="64"/>
      <c r="M185" s="63"/>
      <c r="N185" s="14"/>
      <c r="O185" s="62"/>
      <c r="V185" s="6"/>
    </row>
    <row r="186" spans="1:22" ht="18.75" x14ac:dyDescent="0.3">
      <c r="A186" s="94"/>
      <c r="B186" s="67"/>
      <c r="C186" s="67"/>
      <c r="D186" s="67"/>
      <c r="E186" s="67"/>
      <c r="F186" s="67"/>
      <c r="G186" s="67"/>
      <c r="H186" s="67"/>
      <c r="I186" s="67"/>
      <c r="J186" s="67"/>
      <c r="K186" s="67"/>
      <c r="L186" s="67"/>
      <c r="M186" s="66"/>
      <c r="N186" s="14"/>
      <c r="O186" s="62"/>
      <c r="R186" s="106"/>
      <c r="V186" s="6"/>
    </row>
    <row r="187" spans="1:22" ht="18.75" thickBot="1" x14ac:dyDescent="0.4">
      <c r="A187" s="68" t="s">
        <v>5</v>
      </c>
      <c r="B187" s="68" t="s">
        <v>47</v>
      </c>
      <c r="C187" s="68" t="s">
        <v>6</v>
      </c>
      <c r="D187" s="62"/>
      <c r="E187" s="62"/>
      <c r="F187" s="62"/>
      <c r="G187" s="67"/>
      <c r="H187" s="67"/>
      <c r="I187" s="67"/>
      <c r="J187" s="67"/>
      <c r="K187" s="67"/>
      <c r="L187" s="95" t="s">
        <v>146</v>
      </c>
      <c r="M187" s="66"/>
      <c r="N187" s="14"/>
      <c r="O187" s="62"/>
      <c r="R187" s="106"/>
    </row>
    <row r="188" spans="1:22" ht="15.75" thickBot="1" x14ac:dyDescent="0.3">
      <c r="A188" s="69">
        <v>300</v>
      </c>
      <c r="B188" s="96">
        <v>100</v>
      </c>
      <c r="C188" s="96">
        <v>2</v>
      </c>
      <c r="D188" s="62"/>
      <c r="E188" s="62"/>
      <c r="F188" s="62"/>
      <c r="G188" s="67"/>
      <c r="H188" s="67"/>
      <c r="I188" s="67"/>
      <c r="J188" s="67"/>
      <c r="K188" s="67"/>
      <c r="L188" s="97">
        <f>IF(I208*B188/C188&gt;A188,A188,I208*B188/C188)</f>
        <v>0</v>
      </c>
      <c r="M188" s="66"/>
      <c r="N188" s="14"/>
      <c r="O188" s="62"/>
      <c r="R188" s="106"/>
    </row>
    <row r="189" spans="1:22" x14ac:dyDescent="0.25">
      <c r="A189" s="62"/>
      <c r="B189" s="67"/>
      <c r="C189" s="67"/>
      <c r="D189" s="67"/>
      <c r="E189" s="67"/>
      <c r="F189" s="67"/>
      <c r="G189" s="67"/>
      <c r="H189" s="67"/>
      <c r="I189" s="67"/>
      <c r="J189" s="67"/>
      <c r="K189" s="67"/>
      <c r="L189" s="67"/>
      <c r="M189" s="66"/>
      <c r="N189" s="14"/>
      <c r="O189" s="62"/>
      <c r="R189" s="6"/>
      <c r="S189" s="6"/>
      <c r="T189" s="6"/>
      <c r="U189" s="6"/>
      <c r="V189" s="6"/>
    </row>
    <row r="190" spans="1:22" x14ac:dyDescent="0.25">
      <c r="A190" s="67"/>
      <c r="B190" s="67"/>
      <c r="C190" s="67"/>
      <c r="D190" s="67"/>
      <c r="E190" s="67"/>
      <c r="F190" s="67"/>
      <c r="G190" s="67"/>
      <c r="H190" s="67"/>
      <c r="I190" s="67"/>
      <c r="J190" s="67"/>
      <c r="K190" s="67"/>
      <c r="L190" s="67"/>
      <c r="M190" s="66"/>
      <c r="N190" s="14"/>
      <c r="O190" s="62"/>
      <c r="R190" s="6"/>
      <c r="S190" s="6"/>
      <c r="T190" s="6"/>
      <c r="U190" s="6"/>
      <c r="V190" s="6"/>
    </row>
    <row r="191" spans="1:22" ht="18" x14ac:dyDescent="0.35">
      <c r="A191" s="78" t="s">
        <v>31</v>
      </c>
      <c r="B191" s="239" t="s">
        <v>8</v>
      </c>
      <c r="C191" s="240"/>
      <c r="D191" s="241"/>
      <c r="E191" s="71" t="s">
        <v>7</v>
      </c>
      <c r="F191" s="68" t="s">
        <v>4</v>
      </c>
      <c r="G191" s="68" t="s">
        <v>61</v>
      </c>
      <c r="M191" s="15"/>
      <c r="N191" s="79"/>
      <c r="O191" s="62"/>
      <c r="R191" s="6"/>
      <c r="S191" s="6"/>
      <c r="T191" s="6"/>
      <c r="U191" s="6"/>
      <c r="V191" s="6"/>
    </row>
    <row r="192" spans="1:22" x14ac:dyDescent="0.25">
      <c r="A192" s="32"/>
      <c r="B192" s="33"/>
      <c r="C192" s="34"/>
      <c r="D192" s="35"/>
      <c r="E192" s="181" t="s">
        <v>3</v>
      </c>
      <c r="F192" s="207">
        <f t="shared" ref="F192:F206" si="13">LOOKUP(E192,$U$193:$U$196,$V$193:$V$196)</f>
        <v>0</v>
      </c>
      <c r="G192" s="101">
        <f>F192</f>
        <v>0</v>
      </c>
      <c r="M192" s="15"/>
      <c r="N192" s="14"/>
      <c r="O192" s="62"/>
      <c r="R192" s="107" t="s">
        <v>62</v>
      </c>
      <c r="S192" s="108"/>
    </row>
    <row r="193" spans="1:22" x14ac:dyDescent="0.25">
      <c r="A193" s="17"/>
      <c r="B193" s="36"/>
      <c r="C193" s="37"/>
      <c r="D193" s="38"/>
      <c r="E193" s="179" t="s">
        <v>3</v>
      </c>
      <c r="F193" s="207">
        <f t="shared" si="13"/>
        <v>0</v>
      </c>
      <c r="G193" s="98">
        <f t="shared" ref="G193:G206" si="14">F193</f>
        <v>0</v>
      </c>
      <c r="M193" s="15"/>
      <c r="N193" s="14"/>
      <c r="O193" s="62"/>
      <c r="R193" s="108" t="s">
        <v>120</v>
      </c>
      <c r="S193" s="108">
        <v>1</v>
      </c>
      <c r="U193" s="108" t="s">
        <v>120</v>
      </c>
      <c r="V193" s="108">
        <v>1</v>
      </c>
    </row>
    <row r="194" spans="1:22" x14ac:dyDescent="0.25">
      <c r="A194" s="17"/>
      <c r="B194" s="36"/>
      <c r="C194" s="37"/>
      <c r="D194" s="38"/>
      <c r="E194" s="179" t="s">
        <v>3</v>
      </c>
      <c r="F194" s="207">
        <f t="shared" si="13"/>
        <v>0</v>
      </c>
      <c r="G194" s="98">
        <f t="shared" si="14"/>
        <v>0</v>
      </c>
      <c r="M194" s="15"/>
      <c r="N194" s="14"/>
      <c r="O194" s="62"/>
      <c r="R194" s="108" t="s">
        <v>56</v>
      </c>
      <c r="S194" s="108">
        <v>1</v>
      </c>
      <c r="U194" s="108" t="s">
        <v>56</v>
      </c>
      <c r="V194" s="108">
        <v>1</v>
      </c>
    </row>
    <row r="195" spans="1:22" x14ac:dyDescent="0.25">
      <c r="A195" s="17"/>
      <c r="B195" s="36"/>
      <c r="C195" s="37"/>
      <c r="D195" s="38"/>
      <c r="E195" s="179" t="s">
        <v>3</v>
      </c>
      <c r="F195" s="207">
        <f t="shared" si="13"/>
        <v>0</v>
      </c>
      <c r="G195" s="98">
        <f t="shared" si="14"/>
        <v>0</v>
      </c>
      <c r="M195" s="15"/>
      <c r="N195" s="14"/>
      <c r="O195" s="62"/>
      <c r="R195" s="108" t="s">
        <v>172</v>
      </c>
      <c r="S195" s="108">
        <v>0.7</v>
      </c>
      <c r="U195" s="108" t="s">
        <v>172</v>
      </c>
      <c r="V195" s="108">
        <v>0.7</v>
      </c>
    </row>
    <row r="196" spans="1:22" x14ac:dyDescent="0.25">
      <c r="A196" s="17"/>
      <c r="B196" s="36"/>
      <c r="C196" s="37"/>
      <c r="D196" s="38"/>
      <c r="E196" s="179" t="s">
        <v>3</v>
      </c>
      <c r="F196" s="207">
        <f t="shared" si="13"/>
        <v>0</v>
      </c>
      <c r="G196" s="98">
        <f t="shared" si="14"/>
        <v>0</v>
      </c>
      <c r="M196" s="15"/>
      <c r="N196" s="14"/>
      <c r="O196" s="62"/>
      <c r="R196" s="110" t="s">
        <v>3</v>
      </c>
      <c r="S196" s="108">
        <v>0</v>
      </c>
      <c r="U196" s="108" t="s">
        <v>3</v>
      </c>
      <c r="V196" s="108">
        <v>0</v>
      </c>
    </row>
    <row r="197" spans="1:22" x14ac:dyDescent="0.25">
      <c r="A197" s="17"/>
      <c r="B197" s="36"/>
      <c r="C197" s="37"/>
      <c r="D197" s="38"/>
      <c r="E197" s="179" t="s">
        <v>3</v>
      </c>
      <c r="F197" s="207">
        <f t="shared" si="13"/>
        <v>0</v>
      </c>
      <c r="G197" s="98">
        <f t="shared" si="14"/>
        <v>0</v>
      </c>
      <c r="M197" s="15"/>
      <c r="N197" s="14"/>
      <c r="O197" s="62"/>
      <c r="R197" s="108"/>
      <c r="S197" s="108"/>
      <c r="V197" s="6"/>
    </row>
    <row r="198" spans="1:22" x14ac:dyDescent="0.25">
      <c r="A198" s="17"/>
      <c r="B198" s="36"/>
      <c r="C198" s="37"/>
      <c r="D198" s="38"/>
      <c r="E198" s="179" t="s">
        <v>3</v>
      </c>
      <c r="F198" s="207">
        <f t="shared" si="13"/>
        <v>0</v>
      </c>
      <c r="G198" s="98">
        <f t="shared" si="14"/>
        <v>0</v>
      </c>
      <c r="M198" s="15"/>
      <c r="N198" s="14"/>
      <c r="O198" s="62"/>
      <c r="P198" s="108"/>
      <c r="Q198" s="108"/>
      <c r="R198" s="108"/>
      <c r="S198" s="108"/>
      <c r="V198" s="6"/>
    </row>
    <row r="199" spans="1:22" x14ac:dyDescent="0.25">
      <c r="A199" s="17"/>
      <c r="B199" s="36"/>
      <c r="C199" s="37"/>
      <c r="D199" s="38"/>
      <c r="E199" s="179" t="s">
        <v>3</v>
      </c>
      <c r="F199" s="207">
        <f t="shared" si="13"/>
        <v>0</v>
      </c>
      <c r="G199" s="98">
        <f t="shared" si="14"/>
        <v>0</v>
      </c>
      <c r="M199" s="15"/>
      <c r="N199" s="14"/>
      <c r="O199" s="62"/>
      <c r="P199" s="108"/>
      <c r="Q199" s="108"/>
      <c r="R199" s="108"/>
      <c r="S199" s="108"/>
      <c r="V199" s="6"/>
    </row>
    <row r="200" spans="1:22" x14ac:dyDescent="0.25">
      <c r="A200" s="17"/>
      <c r="B200" s="36"/>
      <c r="C200" s="37"/>
      <c r="D200" s="38"/>
      <c r="E200" s="179" t="s">
        <v>3</v>
      </c>
      <c r="F200" s="207">
        <f t="shared" si="13"/>
        <v>0</v>
      </c>
      <c r="G200" s="98">
        <f t="shared" si="14"/>
        <v>0</v>
      </c>
      <c r="M200" s="15"/>
      <c r="N200" s="14"/>
      <c r="O200" s="62"/>
      <c r="P200" s="108"/>
      <c r="Q200" s="108"/>
      <c r="R200" s="108"/>
      <c r="S200" s="108"/>
      <c r="V200" s="6"/>
    </row>
    <row r="201" spans="1:22" x14ac:dyDescent="0.25">
      <c r="A201" s="17"/>
      <c r="B201" s="36"/>
      <c r="C201" s="37"/>
      <c r="D201" s="38"/>
      <c r="E201" s="179" t="s">
        <v>3</v>
      </c>
      <c r="F201" s="207">
        <f t="shared" si="13"/>
        <v>0</v>
      </c>
      <c r="G201" s="98">
        <f t="shared" si="14"/>
        <v>0</v>
      </c>
      <c r="M201" s="15"/>
      <c r="N201" s="14"/>
      <c r="O201" s="62"/>
      <c r="P201" s="108"/>
      <c r="Q201" s="108"/>
      <c r="V201" s="6"/>
    </row>
    <row r="202" spans="1:22" x14ac:dyDescent="0.25">
      <c r="A202" s="17"/>
      <c r="B202" s="36"/>
      <c r="C202" s="37"/>
      <c r="D202" s="38"/>
      <c r="E202" s="179" t="s">
        <v>3</v>
      </c>
      <c r="F202" s="207">
        <f t="shared" si="13"/>
        <v>0</v>
      </c>
      <c r="G202" s="98">
        <f t="shared" si="14"/>
        <v>0</v>
      </c>
      <c r="M202" s="15"/>
      <c r="N202" s="14"/>
      <c r="O202" s="62"/>
      <c r="V202" s="6"/>
    </row>
    <row r="203" spans="1:22" x14ac:dyDescent="0.25">
      <c r="A203" s="17"/>
      <c r="B203" s="36"/>
      <c r="C203" s="37"/>
      <c r="D203" s="38"/>
      <c r="E203" s="179" t="s">
        <v>3</v>
      </c>
      <c r="F203" s="207">
        <f t="shared" si="13"/>
        <v>0</v>
      </c>
      <c r="G203" s="98">
        <f t="shared" si="14"/>
        <v>0</v>
      </c>
      <c r="M203" s="15"/>
      <c r="N203" s="27"/>
      <c r="O203" s="62"/>
      <c r="V203" s="6"/>
    </row>
    <row r="204" spans="1:22" x14ac:dyDescent="0.25">
      <c r="A204" s="17"/>
      <c r="B204" s="36"/>
      <c r="C204" s="37"/>
      <c r="D204" s="38"/>
      <c r="E204" s="179" t="s">
        <v>3</v>
      </c>
      <c r="F204" s="207">
        <f t="shared" si="13"/>
        <v>0</v>
      </c>
      <c r="G204" s="98">
        <f t="shared" si="14"/>
        <v>0</v>
      </c>
      <c r="M204" s="15"/>
      <c r="O204" s="62"/>
      <c r="V204" s="6"/>
    </row>
    <row r="205" spans="1:22" x14ac:dyDescent="0.25">
      <c r="A205" s="17"/>
      <c r="B205" s="36"/>
      <c r="C205" s="37"/>
      <c r="D205" s="38"/>
      <c r="E205" s="179" t="s">
        <v>3</v>
      </c>
      <c r="F205" s="207">
        <f t="shared" si="13"/>
        <v>0</v>
      </c>
      <c r="G205" s="98">
        <f t="shared" si="14"/>
        <v>0</v>
      </c>
      <c r="M205" s="15"/>
      <c r="O205" s="62"/>
      <c r="V205" s="6"/>
    </row>
    <row r="206" spans="1:22" x14ac:dyDescent="0.25">
      <c r="A206" s="21"/>
      <c r="B206" s="39"/>
      <c r="C206" s="40"/>
      <c r="D206" s="41"/>
      <c r="E206" s="180" t="s">
        <v>3</v>
      </c>
      <c r="F206" s="208">
        <f t="shared" si="13"/>
        <v>0</v>
      </c>
      <c r="G206" s="103">
        <f t="shared" si="14"/>
        <v>0</v>
      </c>
      <c r="M206" s="15"/>
      <c r="N206" s="14"/>
      <c r="O206" s="62"/>
      <c r="V206" s="6"/>
    </row>
    <row r="207" spans="1:22" x14ac:dyDescent="0.25">
      <c r="A207" s="14"/>
      <c r="B207" s="14"/>
      <c r="C207" s="14"/>
      <c r="D207" s="14"/>
      <c r="E207" s="14"/>
      <c r="F207" s="14"/>
      <c r="H207" s="112"/>
      <c r="I207" s="62"/>
      <c r="J207" s="14"/>
      <c r="K207" s="14"/>
      <c r="M207" s="15"/>
      <c r="N207" s="14"/>
      <c r="O207" s="62"/>
      <c r="V207" s="6"/>
    </row>
    <row r="208" spans="1:22" ht="18" x14ac:dyDescent="0.35">
      <c r="A208" s="14"/>
      <c r="B208" s="14"/>
      <c r="C208" s="14"/>
      <c r="D208" s="14"/>
      <c r="F208" s="14"/>
      <c r="H208" s="95" t="s">
        <v>147</v>
      </c>
      <c r="I208" s="69">
        <f>SUM(G192:G206)</f>
        <v>0</v>
      </c>
      <c r="M208" s="15"/>
      <c r="N208" s="14"/>
      <c r="O208" s="62"/>
      <c r="V208" s="6"/>
    </row>
    <row r="209" spans="1:22" ht="15.75" thickBot="1" x14ac:dyDescent="0.3">
      <c r="A209" s="24"/>
      <c r="B209" s="25"/>
      <c r="C209" s="25"/>
      <c r="D209" s="25"/>
      <c r="E209" s="25"/>
      <c r="F209" s="25"/>
      <c r="G209" s="25"/>
      <c r="H209" s="76"/>
      <c r="I209" s="76"/>
      <c r="J209" s="25"/>
      <c r="K209" s="25"/>
      <c r="L209" s="25"/>
      <c r="M209" s="26"/>
      <c r="N209" s="14"/>
      <c r="O209" s="62"/>
      <c r="V209" s="6"/>
    </row>
  </sheetData>
  <sortState ref="U160:V168">
    <sortCondition ref="U160"/>
  </sortState>
  <mergeCells count="107">
    <mergeCell ref="H82:I82"/>
    <mergeCell ref="H83:I83"/>
    <mergeCell ref="H84:I84"/>
    <mergeCell ref="H85:I85"/>
    <mergeCell ref="H67:I67"/>
    <mergeCell ref="H78:I78"/>
    <mergeCell ref="H79:I79"/>
    <mergeCell ref="H80:I80"/>
    <mergeCell ref="H81:I81"/>
    <mergeCell ref="H68:I68"/>
    <mergeCell ref="H69:I69"/>
    <mergeCell ref="H70:I70"/>
    <mergeCell ref="H71:I71"/>
    <mergeCell ref="B77:D77"/>
    <mergeCell ref="B78:D78"/>
    <mergeCell ref="B79:D7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3:G33"/>
    <mergeCell ref="F34:G34"/>
    <mergeCell ref="F35:G35"/>
    <mergeCell ref="B51:E51"/>
    <mergeCell ref="B74:E74"/>
    <mergeCell ref="B72:C72"/>
    <mergeCell ref="F36:G36"/>
    <mergeCell ref="F37:G37"/>
    <mergeCell ref="F38:G38"/>
    <mergeCell ref="F39:G39"/>
    <mergeCell ref="H86:I86"/>
    <mergeCell ref="H75:I75"/>
    <mergeCell ref="H72:I72"/>
    <mergeCell ref="H76:I76"/>
    <mergeCell ref="H56:I56"/>
    <mergeCell ref="H63:I63"/>
    <mergeCell ref="H57:I57"/>
    <mergeCell ref="H58:I58"/>
    <mergeCell ref="H59:I59"/>
    <mergeCell ref="H60:I60"/>
    <mergeCell ref="H61:I61"/>
    <mergeCell ref="H62:I62"/>
    <mergeCell ref="H77:I77"/>
    <mergeCell ref="H64:I64"/>
    <mergeCell ref="H65:I65"/>
    <mergeCell ref="H66:I66"/>
    <mergeCell ref="H52:I52"/>
    <mergeCell ref="H53:I53"/>
    <mergeCell ref="H54:I54"/>
    <mergeCell ref="H55:I55"/>
    <mergeCell ref="D17:E17"/>
    <mergeCell ref="D18:E18"/>
    <mergeCell ref="D19:E19"/>
    <mergeCell ref="D40:E40"/>
    <mergeCell ref="F17:G17"/>
    <mergeCell ref="F18:G18"/>
    <mergeCell ref="F19:G19"/>
    <mergeCell ref="B1:N1"/>
    <mergeCell ref="B14:E14"/>
    <mergeCell ref="B16:C16"/>
    <mergeCell ref="B15:C15"/>
    <mergeCell ref="D15:E15"/>
    <mergeCell ref="D16:E16"/>
    <mergeCell ref="F14:G14"/>
    <mergeCell ref="F15:G15"/>
    <mergeCell ref="F16:G16"/>
    <mergeCell ref="B17:C17"/>
    <mergeCell ref="B18:C18"/>
    <mergeCell ref="B19:C19"/>
    <mergeCell ref="F40:G40"/>
    <mergeCell ref="D36:E36"/>
    <mergeCell ref="D37:E37"/>
    <mergeCell ref="D38:E38"/>
    <mergeCell ref="D39:E39"/>
    <mergeCell ref="B36:C36"/>
    <mergeCell ref="B37:C37"/>
    <mergeCell ref="B38:C38"/>
    <mergeCell ref="B39:C39"/>
    <mergeCell ref="B40:C40"/>
    <mergeCell ref="B191:D191"/>
    <mergeCell ref="B98:D98"/>
    <mergeCell ref="B159:D159"/>
    <mergeCell ref="B135:D135"/>
    <mergeCell ref="B86:D86"/>
    <mergeCell ref="B80:D80"/>
    <mergeCell ref="B81:D81"/>
    <mergeCell ref="B82:D82"/>
    <mergeCell ref="B83:D83"/>
    <mergeCell ref="B84:D84"/>
    <mergeCell ref="B85:D85"/>
    <mergeCell ref="B63:C63"/>
    <mergeCell ref="B52:C52"/>
    <mergeCell ref="B53:C53"/>
    <mergeCell ref="B54:C54"/>
    <mergeCell ref="B55:C55"/>
    <mergeCell ref="B56:C56"/>
    <mergeCell ref="B75:D75"/>
    <mergeCell ref="B76:D76"/>
  </mergeCells>
  <dataValidations count="8">
    <dataValidation type="list" allowBlank="1" showInputMessage="1" showErrorMessage="1" sqref="H73:H75">
      <formula1>#REF!</formula1>
    </dataValidation>
    <dataValidation type="list" allowBlank="1" showInputMessage="1" showErrorMessage="1" sqref="E99:E123">
      <formula1>$R$99:$R$105</formula1>
    </dataValidation>
    <dataValidation type="list" allowBlank="1" showInputMessage="1" showErrorMessage="1" sqref="F16:F40">
      <formula1>$R$14:$R$29</formula1>
    </dataValidation>
    <dataValidation type="list" allowBlank="1" showInputMessage="1" showErrorMessage="1" sqref="I53:I63 H72:I72 H53:H71">
      <formula1>$R$55:$R$62</formula1>
    </dataValidation>
    <dataValidation type="list" allowBlank="1" showInputMessage="1" showErrorMessage="1" sqref="H76:I86">
      <formula1>$R$76:$R$80</formula1>
    </dataValidation>
    <dataValidation type="list" allowBlank="1" showInputMessage="1" showErrorMessage="1" sqref="E136:E155">
      <formula1>$R$138:$R$144</formula1>
    </dataValidation>
    <dataValidation type="list" allowBlank="1" showInputMessage="1" showErrorMessage="1" sqref="E160:E179">
      <formula1>$R$160:$R$168</formula1>
    </dataValidation>
    <dataValidation type="list" allowBlank="1" showInputMessage="1" showErrorMessage="1" sqref="E192:E206">
      <formula1>$R$193:$R$196</formula1>
    </dataValidation>
  </dataValidation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7"/>
  <sheetViews>
    <sheetView topLeftCell="B1" zoomScale="90" zoomScaleNormal="90" workbookViewId="0">
      <selection activeCell="B15" sqref="B15"/>
    </sheetView>
  </sheetViews>
  <sheetFormatPr defaultRowHeight="15" x14ac:dyDescent="0.25"/>
  <cols>
    <col min="1" max="3" width="9.140625" style="6"/>
    <col min="4" max="4" width="11.28515625" style="6" bestFit="1" customWidth="1"/>
    <col min="5" max="5" width="11.7109375" style="6" customWidth="1"/>
    <col min="6" max="6" width="13.7109375" style="6" customWidth="1"/>
    <col min="7" max="7" width="10.85546875" style="6" customWidth="1"/>
    <col min="8" max="14" width="9.140625" style="6"/>
    <col min="15" max="15" width="9.140625" style="62"/>
    <col min="16" max="16" width="62.85546875" style="62" bestFit="1" customWidth="1"/>
    <col min="17" max="18" width="9.140625" style="62"/>
    <col min="19" max="19" width="62.85546875" style="62" bestFit="1" customWidth="1"/>
    <col min="20" max="20" width="9.140625" style="62"/>
    <col min="21" max="16384" width="9.140625" style="6"/>
  </cols>
  <sheetData>
    <row r="1" spans="1:20" ht="19.5" thickBot="1" x14ac:dyDescent="0.35">
      <c r="A1" s="88" t="s">
        <v>36</v>
      </c>
      <c r="B1" s="257" t="str">
        <f>IF(VALORAÇÃO!B6="","",VALORAÇÃO!B6)</f>
        <v/>
      </c>
      <c r="C1" s="258"/>
      <c r="D1" s="258"/>
      <c r="E1" s="258"/>
      <c r="F1" s="258"/>
      <c r="G1" s="258"/>
      <c r="H1" s="258"/>
      <c r="I1" s="258"/>
      <c r="J1" s="258"/>
      <c r="K1" s="258"/>
      <c r="L1" s="258"/>
      <c r="M1" s="259"/>
      <c r="N1" s="5"/>
      <c r="O1" s="134"/>
    </row>
    <row r="2" spans="1:20" ht="15" customHeight="1" x14ac:dyDescent="0.35">
      <c r="A2" s="135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pans="1:20" s="10" customFormat="1" ht="15" customHeight="1" x14ac:dyDescent="0.25">
      <c r="A3" s="89" t="s">
        <v>28</v>
      </c>
      <c r="B3" s="187">
        <f>VALORAÇÃO!$B$8</f>
        <v>0</v>
      </c>
      <c r="C3" s="188" t="s">
        <v>32</v>
      </c>
      <c r="D3" s="187">
        <f>VALORAÇÃO!$D$8</f>
        <v>0</v>
      </c>
      <c r="E3" s="210" t="s">
        <v>122</v>
      </c>
      <c r="F3" s="185">
        <f>VALORAÇÃO!$F$8</f>
        <v>0</v>
      </c>
      <c r="G3" s="59" t="s">
        <v>116</v>
      </c>
      <c r="H3" s="90"/>
      <c r="I3" s="90"/>
      <c r="J3" s="2"/>
      <c r="K3" s="2"/>
      <c r="L3" s="2"/>
      <c r="M3" s="2"/>
      <c r="N3" s="9"/>
      <c r="O3" s="2"/>
      <c r="P3" s="90"/>
      <c r="Q3" s="90"/>
      <c r="R3" s="90"/>
      <c r="S3" s="90"/>
      <c r="T3" s="90"/>
    </row>
    <row r="4" spans="1:20" ht="15" customHeight="1" x14ac:dyDescent="0.25">
      <c r="A4" s="62"/>
      <c r="B4" s="62"/>
      <c r="C4" s="62"/>
      <c r="D4" s="62"/>
      <c r="E4" s="91"/>
      <c r="F4" s="91"/>
      <c r="G4" s="91"/>
      <c r="H4" s="62"/>
      <c r="I4" s="62"/>
      <c r="J4" s="91"/>
      <c r="K4" s="91"/>
      <c r="L4" s="91"/>
      <c r="M4" s="91"/>
      <c r="N4" s="11"/>
      <c r="O4" s="91"/>
    </row>
    <row r="5" spans="1:20" s="7" customFormat="1" ht="15" customHeight="1" x14ac:dyDescent="0.3">
      <c r="A5" s="88" t="s">
        <v>81</v>
      </c>
      <c r="B5" s="89"/>
      <c r="C5" s="89"/>
      <c r="D5" s="136"/>
      <c r="E5" s="137"/>
      <c r="F5" s="137"/>
      <c r="G5" s="137"/>
      <c r="H5" s="89"/>
      <c r="I5" s="136"/>
      <c r="J5" s="137"/>
      <c r="K5" s="137"/>
      <c r="L5" s="137"/>
      <c r="M5" s="137"/>
      <c r="N5" s="12"/>
      <c r="O5" s="137"/>
      <c r="P5" s="89"/>
      <c r="Q5" s="89"/>
      <c r="R5" s="89"/>
      <c r="S5" s="89"/>
      <c r="T5" s="89"/>
    </row>
    <row r="6" spans="1:20" s="7" customFormat="1" ht="15" customHeight="1" x14ac:dyDescent="0.3">
      <c r="A6" s="88"/>
      <c r="B6" s="89"/>
      <c r="C6" s="89"/>
      <c r="D6" s="136"/>
      <c r="E6" s="137"/>
      <c r="F6" s="137"/>
      <c r="G6" s="137"/>
      <c r="H6" s="89"/>
      <c r="I6" s="136"/>
      <c r="J6" s="137"/>
      <c r="K6" s="137"/>
      <c r="L6" s="137"/>
      <c r="M6" s="137"/>
      <c r="N6" s="12"/>
      <c r="O6" s="137"/>
      <c r="P6" s="89"/>
      <c r="Q6" s="89"/>
      <c r="R6" s="89"/>
      <c r="S6" s="89"/>
      <c r="T6" s="89"/>
    </row>
    <row r="7" spans="1:20" s="7" customFormat="1" ht="15" customHeight="1" thickBot="1" x14ac:dyDescent="0.35">
      <c r="A7" s="88"/>
      <c r="B7" s="89"/>
      <c r="C7" s="89"/>
      <c r="D7" s="136"/>
      <c r="E7" s="137"/>
      <c r="F7" s="137"/>
      <c r="G7" s="137"/>
      <c r="H7" s="89"/>
      <c r="I7" s="136"/>
      <c r="J7" s="137"/>
      <c r="K7" s="137"/>
      <c r="L7" s="137"/>
      <c r="M7" s="137"/>
      <c r="N7" s="12"/>
      <c r="O7" s="137"/>
      <c r="P7" s="89"/>
      <c r="Q7" s="89"/>
      <c r="R7" s="89"/>
      <c r="S7" s="89"/>
      <c r="T7" s="89"/>
    </row>
    <row r="8" spans="1:20" s="7" customFormat="1" ht="15" customHeight="1" x14ac:dyDescent="0.35">
      <c r="A8" s="93" t="s">
        <v>123</v>
      </c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3"/>
      <c r="N8" s="14"/>
      <c r="O8" s="62"/>
      <c r="P8" s="62"/>
      <c r="Q8" s="89"/>
      <c r="R8" s="89"/>
      <c r="S8" s="89"/>
      <c r="T8" s="89"/>
    </row>
    <row r="9" spans="1:20" s="7" customFormat="1" ht="15" customHeight="1" x14ac:dyDescent="0.3">
      <c r="A9" s="94"/>
      <c r="B9" s="67"/>
      <c r="C9" s="67"/>
      <c r="D9" s="67"/>
      <c r="E9" s="67"/>
      <c r="F9" s="67"/>
      <c r="G9" s="67"/>
      <c r="H9" s="67"/>
      <c r="I9" s="67"/>
      <c r="J9" s="67"/>
      <c r="K9" s="67"/>
      <c r="L9" s="67"/>
      <c r="M9" s="66"/>
      <c r="N9" s="14"/>
      <c r="O9" s="62"/>
      <c r="P9" s="62"/>
      <c r="Q9" s="89"/>
      <c r="R9" s="89"/>
      <c r="S9" s="89"/>
      <c r="T9" s="89"/>
    </row>
    <row r="10" spans="1:20" s="7" customFormat="1" ht="15" customHeight="1" thickBot="1" x14ac:dyDescent="0.4">
      <c r="A10" s="113" t="s">
        <v>5</v>
      </c>
      <c r="B10" s="68" t="s">
        <v>47</v>
      </c>
      <c r="C10" s="68" t="s">
        <v>6</v>
      </c>
      <c r="D10" s="67"/>
      <c r="E10" s="67"/>
      <c r="F10" s="67"/>
      <c r="G10" s="67"/>
      <c r="H10" s="67"/>
      <c r="I10" s="67"/>
      <c r="J10" s="67"/>
      <c r="K10" s="67"/>
      <c r="L10" s="95" t="s">
        <v>125</v>
      </c>
      <c r="M10" s="66"/>
      <c r="N10" s="14"/>
      <c r="O10" s="62"/>
      <c r="P10" s="62"/>
      <c r="Q10" s="89"/>
      <c r="R10" s="89"/>
      <c r="S10" s="89"/>
      <c r="T10" s="89"/>
    </row>
    <row r="11" spans="1:20" s="7" customFormat="1" ht="15" customHeight="1" thickBot="1" x14ac:dyDescent="0.3">
      <c r="A11" s="114">
        <v>200</v>
      </c>
      <c r="B11" s="96">
        <v>100</v>
      </c>
      <c r="C11" s="96">
        <v>2</v>
      </c>
      <c r="D11" s="67"/>
      <c r="E11" s="67"/>
      <c r="F11" s="67"/>
      <c r="G11" s="67"/>
      <c r="H11" s="67"/>
      <c r="I11" s="67"/>
      <c r="J11" s="67"/>
      <c r="K11" s="67"/>
      <c r="L11" s="97">
        <f>IF(K36*B11/C11&gt;A11,A11,K36*B11/C11)</f>
        <v>0</v>
      </c>
      <c r="M11" s="66"/>
      <c r="N11" s="14"/>
      <c r="O11" s="62"/>
      <c r="P11" s="62"/>
      <c r="Q11" s="89"/>
      <c r="R11" s="89"/>
      <c r="S11" s="89"/>
      <c r="T11" s="89"/>
    </row>
    <row r="12" spans="1:20" s="7" customFormat="1" ht="15" customHeight="1" x14ac:dyDescent="0.25">
      <c r="A12" s="65"/>
      <c r="B12" s="67"/>
      <c r="C12" s="67"/>
      <c r="D12" s="67"/>
      <c r="E12" s="67"/>
      <c r="F12" s="67"/>
      <c r="G12" s="67"/>
      <c r="H12" s="67"/>
      <c r="I12" s="67"/>
      <c r="J12" s="67"/>
      <c r="K12" s="67"/>
      <c r="L12" s="67"/>
      <c r="M12" s="66"/>
      <c r="N12" s="14"/>
      <c r="O12" s="62"/>
      <c r="Q12" s="89"/>
      <c r="R12" s="89"/>
      <c r="S12" s="89"/>
      <c r="T12" s="89"/>
    </row>
    <row r="13" spans="1:20" s="7" customFormat="1" ht="15" customHeight="1" x14ac:dyDescent="0.35">
      <c r="A13" s="65"/>
      <c r="B13" s="67"/>
      <c r="C13" s="67"/>
      <c r="D13" s="67"/>
      <c r="E13" s="67"/>
      <c r="F13" s="67"/>
      <c r="G13" s="67"/>
      <c r="H13" s="67"/>
      <c r="I13" s="67"/>
      <c r="J13" s="67"/>
      <c r="K13" s="67"/>
      <c r="L13" s="67"/>
      <c r="M13" s="66"/>
      <c r="N13" s="14"/>
      <c r="O13" s="62"/>
      <c r="P13" s="106" t="s">
        <v>151</v>
      </c>
      <c r="Q13" s="89"/>
      <c r="R13" s="89"/>
      <c r="S13" s="89"/>
      <c r="T13" s="89"/>
    </row>
    <row r="14" spans="1:20" s="7" customFormat="1" ht="15" customHeight="1" x14ac:dyDescent="0.35">
      <c r="A14" s="119" t="s">
        <v>31</v>
      </c>
      <c r="B14" s="242" t="s">
        <v>9</v>
      </c>
      <c r="C14" s="243"/>
      <c r="D14" s="243"/>
      <c r="E14" s="244"/>
      <c r="F14" s="68" t="s">
        <v>46</v>
      </c>
      <c r="G14" s="269" t="s">
        <v>67</v>
      </c>
      <c r="H14" s="270"/>
      <c r="I14" s="68" t="s">
        <v>4</v>
      </c>
      <c r="J14" s="283" t="s">
        <v>152</v>
      </c>
      <c r="K14" s="68" t="s">
        <v>126</v>
      </c>
      <c r="L14" s="23"/>
      <c r="M14" s="15"/>
      <c r="N14" s="14"/>
      <c r="O14" s="62"/>
      <c r="P14" s="106" t="s">
        <v>153</v>
      </c>
      <c r="Q14" s="89"/>
      <c r="R14" s="89"/>
      <c r="S14" s="89"/>
      <c r="T14" s="89"/>
    </row>
    <row r="15" spans="1:20" s="7" customFormat="1" ht="15" customHeight="1" x14ac:dyDescent="0.25">
      <c r="A15" s="80"/>
      <c r="B15" s="81"/>
      <c r="C15" s="34"/>
      <c r="D15" s="34"/>
      <c r="E15" s="35"/>
      <c r="F15" s="82"/>
      <c r="G15" s="278" t="s">
        <v>3</v>
      </c>
      <c r="H15" s="279"/>
      <c r="I15" s="98">
        <f>LOOKUP(G15,$S$16:$S$17,$T$16:$T$17)</f>
        <v>0</v>
      </c>
      <c r="J15" s="82"/>
      <c r="K15" s="115" t="str">
        <f>IF(F15=0,"",IF(ISBLANK(J15),I15*F15/(14*$F$3/6),IF(AND(ISNUMBER(J15),J15&gt;=1,J15&lt;=5), I15*F15/(14*$F$3/6)*J15,"ERRO!")))</f>
        <v/>
      </c>
      <c r="L15" s="60"/>
      <c r="M15" s="15"/>
      <c r="N15" s="14"/>
      <c r="O15" s="62"/>
      <c r="P15" s="107" t="s">
        <v>65</v>
      </c>
      <c r="Q15" s="108"/>
      <c r="R15" s="62"/>
      <c r="S15" s="62"/>
      <c r="T15" s="62"/>
    </row>
    <row r="16" spans="1:20" s="7" customFormat="1" ht="15" customHeight="1" x14ac:dyDescent="0.25">
      <c r="A16" s="83"/>
      <c r="B16" s="84"/>
      <c r="C16" s="37"/>
      <c r="D16" s="37"/>
      <c r="E16" s="38"/>
      <c r="F16" s="82"/>
      <c r="G16" s="255" t="s">
        <v>3</v>
      </c>
      <c r="H16" s="256"/>
      <c r="I16" s="98">
        <f>LOOKUP(G16,$S$16:$S$17,$T$16:$T$17)</f>
        <v>0</v>
      </c>
      <c r="J16" s="82"/>
      <c r="K16" s="115" t="str">
        <f t="shared" ref="K16:K34" si="0">IF(F16=0,"",IF(ISBLANK(J16),I16*F16/(14*$F$3/6),IF(AND(ISNUMBER(J16),J16&gt;=1,J16&lt;=5), I16*F16/(14*$F$3/6)*J16,"ERRO!")))</f>
        <v/>
      </c>
      <c r="L16" s="60"/>
      <c r="M16" s="15"/>
      <c r="N16" s="14"/>
      <c r="O16" s="62"/>
      <c r="P16" s="108" t="s">
        <v>66</v>
      </c>
      <c r="Q16" s="108">
        <v>1</v>
      </c>
      <c r="R16" s="62"/>
      <c r="S16" s="62" t="s">
        <v>34</v>
      </c>
      <c r="T16" s="62">
        <v>1</v>
      </c>
    </row>
    <row r="17" spans="1:20" s="7" customFormat="1" ht="15" customHeight="1" x14ac:dyDescent="0.25">
      <c r="A17" s="83"/>
      <c r="B17" s="84"/>
      <c r="C17" s="37"/>
      <c r="D17" s="37"/>
      <c r="E17" s="38"/>
      <c r="F17" s="82"/>
      <c r="G17" s="255" t="s">
        <v>3</v>
      </c>
      <c r="H17" s="256"/>
      <c r="I17" s="98">
        <f>LOOKUP(G17,$S$16:$S$17,$T$16:$T$17)</f>
        <v>0</v>
      </c>
      <c r="J17" s="82"/>
      <c r="K17" s="115" t="str">
        <f t="shared" si="0"/>
        <v/>
      </c>
      <c r="L17" s="60"/>
      <c r="M17" s="15"/>
      <c r="N17" s="14"/>
      <c r="O17" s="62"/>
      <c r="P17" s="108" t="s">
        <v>3</v>
      </c>
      <c r="Q17" s="108">
        <v>0</v>
      </c>
      <c r="R17" s="62"/>
      <c r="S17" s="62" t="s">
        <v>3</v>
      </c>
      <c r="T17" s="62">
        <v>0</v>
      </c>
    </row>
    <row r="18" spans="1:20" s="7" customFormat="1" ht="15" customHeight="1" x14ac:dyDescent="0.25">
      <c r="A18" s="83"/>
      <c r="B18" s="84"/>
      <c r="C18" s="37"/>
      <c r="D18" s="37"/>
      <c r="E18" s="38"/>
      <c r="F18" s="82"/>
      <c r="G18" s="255" t="s">
        <v>3</v>
      </c>
      <c r="H18" s="256"/>
      <c r="I18" s="98">
        <f>LOOKUP(G18,$S$16:$S$17,$T$16:$T$17)</f>
        <v>0</v>
      </c>
      <c r="J18" s="82"/>
      <c r="K18" s="115" t="str">
        <f t="shared" si="0"/>
        <v/>
      </c>
      <c r="L18" s="60"/>
      <c r="M18" s="15"/>
      <c r="N18" s="14"/>
      <c r="O18" s="62"/>
      <c r="R18" s="62"/>
    </row>
    <row r="19" spans="1:20" s="7" customFormat="1" ht="15" customHeight="1" x14ac:dyDescent="0.25">
      <c r="A19" s="83"/>
      <c r="B19" s="84"/>
      <c r="C19" s="37"/>
      <c r="D19" s="37"/>
      <c r="E19" s="38"/>
      <c r="F19" s="82"/>
      <c r="G19" s="255" t="s">
        <v>3</v>
      </c>
      <c r="H19" s="256"/>
      <c r="I19" s="98">
        <f>LOOKUP(G19,$S$16:$S$17,$T$16:$T$17)</f>
        <v>0</v>
      </c>
      <c r="J19" s="82"/>
      <c r="K19" s="115" t="str">
        <f t="shared" si="0"/>
        <v/>
      </c>
      <c r="L19" s="60"/>
      <c r="M19" s="15"/>
      <c r="N19" s="14"/>
      <c r="O19" s="62"/>
      <c r="Q19" s="89"/>
      <c r="R19" s="89"/>
      <c r="S19" s="89"/>
      <c r="T19" s="89"/>
    </row>
    <row r="20" spans="1:20" s="7" customFormat="1" ht="15" customHeight="1" x14ac:dyDescent="0.25">
      <c r="A20" s="83"/>
      <c r="B20" s="84"/>
      <c r="C20" s="37"/>
      <c r="D20" s="37"/>
      <c r="E20" s="38"/>
      <c r="F20" s="82"/>
      <c r="G20" s="255" t="s">
        <v>3</v>
      </c>
      <c r="H20" s="256"/>
      <c r="I20" s="98">
        <f>LOOKUP(G20,$S$16:$S$17,$T$16:$T$17)</f>
        <v>0</v>
      </c>
      <c r="J20" s="82"/>
      <c r="K20" s="115" t="str">
        <f t="shared" si="0"/>
        <v/>
      </c>
      <c r="L20" s="60"/>
      <c r="M20" s="15"/>
      <c r="N20" s="14"/>
      <c r="O20" s="62"/>
      <c r="P20" s="62"/>
      <c r="Q20" s="89"/>
      <c r="R20" s="89"/>
      <c r="S20" s="89"/>
      <c r="T20" s="89"/>
    </row>
    <row r="21" spans="1:20" s="7" customFormat="1" ht="15" customHeight="1" x14ac:dyDescent="0.25">
      <c r="A21" s="83"/>
      <c r="B21" s="84"/>
      <c r="C21" s="37"/>
      <c r="D21" s="37"/>
      <c r="E21" s="38"/>
      <c r="F21" s="82"/>
      <c r="G21" s="255" t="s">
        <v>3</v>
      </c>
      <c r="H21" s="256"/>
      <c r="I21" s="98">
        <f>LOOKUP(G21,$S$16:$S$17,$T$16:$T$17)</f>
        <v>0</v>
      </c>
      <c r="J21" s="82"/>
      <c r="K21" s="115" t="str">
        <f t="shared" si="0"/>
        <v/>
      </c>
      <c r="L21" s="60"/>
      <c r="M21" s="15"/>
      <c r="N21" s="14"/>
      <c r="O21" s="62"/>
      <c r="P21" s="62"/>
      <c r="Q21" s="89"/>
      <c r="R21" s="89"/>
      <c r="S21" s="89"/>
      <c r="T21" s="89"/>
    </row>
    <row r="22" spans="1:20" s="7" customFormat="1" ht="15" customHeight="1" x14ac:dyDescent="0.25">
      <c r="A22" s="83"/>
      <c r="B22" s="84"/>
      <c r="C22" s="37"/>
      <c r="D22" s="37"/>
      <c r="E22" s="38"/>
      <c r="F22" s="82"/>
      <c r="G22" s="255" t="s">
        <v>3</v>
      </c>
      <c r="H22" s="256"/>
      <c r="I22" s="98">
        <f>LOOKUP(G22,$S$16:$S$17,$T$16:$T$17)</f>
        <v>0</v>
      </c>
      <c r="J22" s="82"/>
      <c r="K22" s="115" t="str">
        <f t="shared" si="0"/>
        <v/>
      </c>
      <c r="L22" s="60"/>
      <c r="M22" s="15"/>
      <c r="N22" s="14"/>
      <c r="O22" s="62"/>
      <c r="P22" s="62"/>
      <c r="Q22" s="89"/>
      <c r="R22" s="89"/>
      <c r="S22" s="89"/>
      <c r="T22" s="89"/>
    </row>
    <row r="23" spans="1:20" s="7" customFormat="1" ht="15" customHeight="1" x14ac:dyDescent="0.25">
      <c r="A23" s="83"/>
      <c r="B23" s="84"/>
      <c r="C23" s="37"/>
      <c r="D23" s="37"/>
      <c r="E23" s="38"/>
      <c r="F23" s="82"/>
      <c r="G23" s="255" t="s">
        <v>3</v>
      </c>
      <c r="H23" s="256"/>
      <c r="I23" s="98">
        <f>LOOKUP(G23,$S$16:$S$17,$T$16:$T$17)</f>
        <v>0</v>
      </c>
      <c r="J23" s="82"/>
      <c r="K23" s="115" t="str">
        <f t="shared" si="0"/>
        <v/>
      </c>
      <c r="L23" s="60"/>
      <c r="M23" s="15"/>
      <c r="N23" s="14"/>
      <c r="O23" s="62"/>
      <c r="P23" s="62"/>
      <c r="Q23" s="89"/>
      <c r="R23" s="89"/>
      <c r="S23" s="89"/>
      <c r="T23" s="89"/>
    </row>
    <row r="24" spans="1:20" s="7" customFormat="1" ht="15" customHeight="1" x14ac:dyDescent="0.25">
      <c r="A24" s="83"/>
      <c r="B24" s="84"/>
      <c r="C24" s="37"/>
      <c r="D24" s="37"/>
      <c r="E24" s="38"/>
      <c r="F24" s="82"/>
      <c r="G24" s="255" t="s">
        <v>3</v>
      </c>
      <c r="H24" s="256"/>
      <c r="I24" s="98">
        <f>LOOKUP(G24,$S$16:$S$17,$T$16:$T$17)</f>
        <v>0</v>
      </c>
      <c r="J24" s="82"/>
      <c r="K24" s="115" t="str">
        <f t="shared" si="0"/>
        <v/>
      </c>
      <c r="L24" s="60"/>
      <c r="M24" s="15"/>
      <c r="N24" s="14"/>
      <c r="O24" s="62"/>
      <c r="P24" s="62"/>
      <c r="Q24" s="89"/>
      <c r="R24" s="89"/>
      <c r="S24" s="89"/>
      <c r="T24" s="89"/>
    </row>
    <row r="25" spans="1:20" s="7" customFormat="1" ht="15" customHeight="1" x14ac:dyDescent="0.25">
      <c r="A25" s="83"/>
      <c r="B25" s="84"/>
      <c r="C25" s="37"/>
      <c r="D25" s="37"/>
      <c r="E25" s="38"/>
      <c r="F25" s="82"/>
      <c r="G25" s="255" t="s">
        <v>3</v>
      </c>
      <c r="H25" s="256"/>
      <c r="I25" s="98">
        <f>LOOKUP(G25,$S$16:$S$17,$T$16:$T$17)</f>
        <v>0</v>
      </c>
      <c r="J25" s="82"/>
      <c r="K25" s="115" t="str">
        <f t="shared" si="0"/>
        <v/>
      </c>
      <c r="L25" s="60"/>
      <c r="M25" s="15"/>
      <c r="N25" s="14"/>
      <c r="O25" s="62"/>
      <c r="P25" s="62"/>
      <c r="Q25" s="89"/>
      <c r="R25" s="89"/>
      <c r="S25" s="89"/>
      <c r="T25" s="89"/>
    </row>
    <row r="26" spans="1:20" s="7" customFormat="1" ht="15" customHeight="1" x14ac:dyDescent="0.25">
      <c r="A26" s="83"/>
      <c r="B26" s="84"/>
      <c r="C26" s="37"/>
      <c r="D26" s="37"/>
      <c r="E26" s="38"/>
      <c r="F26" s="82"/>
      <c r="G26" s="255" t="s">
        <v>3</v>
      </c>
      <c r="H26" s="256"/>
      <c r="I26" s="98">
        <f>LOOKUP(G26,$S$16:$S$17,$T$16:$T$17)</f>
        <v>0</v>
      </c>
      <c r="J26" s="82"/>
      <c r="K26" s="115" t="str">
        <f t="shared" si="0"/>
        <v/>
      </c>
      <c r="L26" s="60"/>
      <c r="M26" s="15"/>
      <c r="N26" s="14"/>
      <c r="O26" s="62"/>
      <c r="P26" s="62"/>
      <c r="Q26" s="89"/>
      <c r="R26" s="89"/>
      <c r="S26" s="89"/>
      <c r="T26" s="89"/>
    </row>
    <row r="27" spans="1:20" s="7" customFormat="1" ht="15" customHeight="1" x14ac:dyDescent="0.25">
      <c r="A27" s="83"/>
      <c r="B27" s="84"/>
      <c r="C27" s="37"/>
      <c r="D27" s="37"/>
      <c r="E27" s="38"/>
      <c r="F27" s="82"/>
      <c r="G27" s="255" t="s">
        <v>3</v>
      </c>
      <c r="H27" s="256"/>
      <c r="I27" s="98">
        <f>LOOKUP(G27,$S$16:$S$17,$T$16:$T$17)</f>
        <v>0</v>
      </c>
      <c r="J27" s="82"/>
      <c r="K27" s="115" t="str">
        <f t="shared" si="0"/>
        <v/>
      </c>
      <c r="L27" s="60"/>
      <c r="M27" s="15"/>
      <c r="N27" s="14"/>
      <c r="O27" s="62"/>
      <c r="P27" s="62"/>
      <c r="Q27" s="89"/>
      <c r="R27" s="89"/>
      <c r="S27" s="89"/>
      <c r="T27" s="89"/>
    </row>
    <row r="28" spans="1:20" s="7" customFormat="1" ht="15" customHeight="1" x14ac:dyDescent="0.25">
      <c r="A28" s="83"/>
      <c r="B28" s="84"/>
      <c r="C28" s="37"/>
      <c r="D28" s="37"/>
      <c r="E28" s="38"/>
      <c r="F28" s="82"/>
      <c r="G28" s="255" t="s">
        <v>3</v>
      </c>
      <c r="H28" s="256"/>
      <c r="I28" s="98">
        <f>LOOKUP(G28,$S$16:$S$17,$T$16:$T$17)</f>
        <v>0</v>
      </c>
      <c r="J28" s="82"/>
      <c r="K28" s="115" t="str">
        <f t="shared" si="0"/>
        <v/>
      </c>
      <c r="L28" s="60"/>
      <c r="M28" s="15"/>
      <c r="N28" s="14"/>
      <c r="O28" s="62"/>
      <c r="P28" s="62"/>
      <c r="Q28" s="89"/>
      <c r="R28" s="89"/>
      <c r="S28" s="89"/>
      <c r="T28" s="89"/>
    </row>
    <row r="29" spans="1:20" s="7" customFormat="1" ht="15" customHeight="1" x14ac:dyDescent="0.25">
      <c r="A29" s="83"/>
      <c r="B29" s="84"/>
      <c r="C29" s="37"/>
      <c r="D29" s="37"/>
      <c r="E29" s="38"/>
      <c r="F29" s="82"/>
      <c r="G29" s="255" t="s">
        <v>3</v>
      </c>
      <c r="H29" s="256"/>
      <c r="I29" s="98">
        <f>LOOKUP(G29,$S$16:$S$17,$T$16:$T$17)</f>
        <v>0</v>
      </c>
      <c r="J29" s="82"/>
      <c r="K29" s="115" t="str">
        <f t="shared" si="0"/>
        <v/>
      </c>
      <c r="L29" s="60"/>
      <c r="M29" s="15"/>
      <c r="N29" s="14"/>
      <c r="O29" s="62"/>
      <c r="P29" s="62"/>
      <c r="Q29" s="89"/>
      <c r="R29" s="89"/>
      <c r="S29" s="89"/>
      <c r="T29" s="89"/>
    </row>
    <row r="30" spans="1:20" s="7" customFormat="1" ht="15" customHeight="1" x14ac:dyDescent="0.25">
      <c r="A30" s="83"/>
      <c r="B30" s="84"/>
      <c r="C30" s="37"/>
      <c r="D30" s="37"/>
      <c r="E30" s="38"/>
      <c r="F30" s="82"/>
      <c r="G30" s="255" t="s">
        <v>3</v>
      </c>
      <c r="H30" s="256"/>
      <c r="I30" s="98">
        <f>LOOKUP(G30,$S$16:$S$17,$T$16:$T$17)</f>
        <v>0</v>
      </c>
      <c r="J30" s="82"/>
      <c r="K30" s="115" t="str">
        <f t="shared" si="0"/>
        <v/>
      </c>
      <c r="L30" s="60"/>
      <c r="M30" s="15"/>
      <c r="N30" s="14"/>
      <c r="O30" s="62"/>
      <c r="P30" s="62"/>
      <c r="Q30" s="89"/>
      <c r="R30" s="89"/>
      <c r="S30" s="89"/>
      <c r="T30" s="89"/>
    </row>
    <row r="31" spans="1:20" s="7" customFormat="1" ht="15" customHeight="1" x14ac:dyDescent="0.25">
      <c r="A31" s="83"/>
      <c r="B31" s="84"/>
      <c r="C31" s="37"/>
      <c r="D31" s="37"/>
      <c r="E31" s="38"/>
      <c r="F31" s="82"/>
      <c r="G31" s="255" t="s">
        <v>3</v>
      </c>
      <c r="H31" s="256"/>
      <c r="I31" s="98">
        <f>LOOKUP(G31,$S$16:$S$17,$T$16:$T$17)</f>
        <v>0</v>
      </c>
      <c r="J31" s="82"/>
      <c r="K31" s="115" t="str">
        <f t="shared" si="0"/>
        <v/>
      </c>
      <c r="L31" s="60"/>
      <c r="M31" s="15"/>
      <c r="N31" s="14"/>
      <c r="O31" s="62"/>
      <c r="P31" s="62"/>
      <c r="Q31" s="89"/>
      <c r="R31" s="89"/>
      <c r="S31" s="89"/>
      <c r="T31" s="89"/>
    </row>
    <row r="32" spans="1:20" s="7" customFormat="1" ht="15" customHeight="1" x14ac:dyDescent="0.25">
      <c r="A32" s="83"/>
      <c r="B32" s="84"/>
      <c r="C32" s="37"/>
      <c r="D32" s="37"/>
      <c r="E32" s="38"/>
      <c r="F32" s="82"/>
      <c r="G32" s="255" t="s">
        <v>3</v>
      </c>
      <c r="H32" s="256"/>
      <c r="I32" s="98">
        <f>LOOKUP(G32,$S$16:$S$17,$T$16:$T$17)</f>
        <v>0</v>
      </c>
      <c r="J32" s="82"/>
      <c r="K32" s="115" t="str">
        <f t="shared" si="0"/>
        <v/>
      </c>
      <c r="L32" s="60"/>
      <c r="M32" s="15"/>
      <c r="N32" s="14"/>
      <c r="O32" s="62"/>
      <c r="P32" s="62"/>
      <c r="Q32" s="89"/>
      <c r="R32" s="89"/>
      <c r="S32" s="89"/>
      <c r="T32" s="89"/>
    </row>
    <row r="33" spans="1:20" s="7" customFormat="1" ht="15" customHeight="1" x14ac:dyDescent="0.25">
      <c r="A33" s="83"/>
      <c r="B33" s="84"/>
      <c r="C33" s="37"/>
      <c r="D33" s="37"/>
      <c r="E33" s="38"/>
      <c r="F33" s="82"/>
      <c r="G33" s="255" t="s">
        <v>3</v>
      </c>
      <c r="H33" s="256"/>
      <c r="I33" s="98">
        <f>LOOKUP(G33,$S$16:$S$17,$T$16:$T$17)</f>
        <v>0</v>
      </c>
      <c r="J33" s="82"/>
      <c r="K33" s="115" t="str">
        <f t="shared" si="0"/>
        <v/>
      </c>
      <c r="L33" s="60"/>
      <c r="M33" s="15"/>
      <c r="N33" s="14"/>
      <c r="O33" s="62"/>
      <c r="P33" s="62"/>
      <c r="Q33" s="89"/>
      <c r="R33" s="89"/>
      <c r="S33" s="89"/>
      <c r="T33" s="89"/>
    </row>
    <row r="34" spans="1:20" s="7" customFormat="1" ht="15" customHeight="1" x14ac:dyDescent="0.25">
      <c r="A34" s="85"/>
      <c r="B34" s="39"/>
      <c r="C34" s="40"/>
      <c r="D34" s="40"/>
      <c r="E34" s="41"/>
      <c r="F34" s="21"/>
      <c r="G34" s="267" t="s">
        <v>3</v>
      </c>
      <c r="H34" s="268"/>
      <c r="I34" s="103">
        <f>LOOKUP(G34,$S$16:$S$17,$T$16:$T$17)</f>
        <v>0</v>
      </c>
      <c r="J34" s="284"/>
      <c r="K34" s="116" t="str">
        <f t="shared" si="0"/>
        <v/>
      </c>
      <c r="L34" s="60"/>
      <c r="M34" s="15"/>
      <c r="N34" s="14"/>
      <c r="O34" s="62"/>
      <c r="P34" s="62"/>
      <c r="Q34" s="89"/>
      <c r="R34" s="89"/>
      <c r="S34" s="89"/>
      <c r="T34" s="89"/>
    </row>
    <row r="35" spans="1:20" s="7" customFormat="1" ht="15" customHeight="1" x14ac:dyDescent="0.25">
      <c r="A35" s="16"/>
      <c r="B35" s="14"/>
      <c r="C35" s="14"/>
      <c r="D35" s="14"/>
      <c r="E35" s="14"/>
      <c r="F35" s="14"/>
      <c r="G35" s="14"/>
      <c r="H35" s="112"/>
      <c r="I35" s="112"/>
      <c r="J35" s="67"/>
      <c r="K35" s="117"/>
      <c r="L35" s="60"/>
      <c r="M35" s="15"/>
      <c r="N35" s="14"/>
      <c r="O35" s="62"/>
      <c r="P35" s="62"/>
      <c r="Q35" s="89"/>
      <c r="R35" s="89"/>
      <c r="S35" s="89"/>
      <c r="T35" s="89"/>
    </row>
    <row r="36" spans="1:20" s="7" customFormat="1" ht="15" customHeight="1" x14ac:dyDescent="0.35">
      <c r="A36" s="16"/>
      <c r="B36" s="14"/>
      <c r="C36" s="14"/>
      <c r="D36" s="14"/>
      <c r="E36" s="14"/>
      <c r="F36" s="23"/>
      <c r="G36" s="14"/>
      <c r="H36" s="67"/>
      <c r="I36" s="67"/>
      <c r="J36" s="95" t="s">
        <v>124</v>
      </c>
      <c r="K36" s="118">
        <f>SUM(K15:K34)</f>
        <v>0</v>
      </c>
      <c r="L36" s="60"/>
      <c r="M36" s="15"/>
      <c r="N36" s="14"/>
      <c r="O36" s="62"/>
      <c r="P36" s="62"/>
      <c r="Q36" s="89"/>
      <c r="R36" s="89"/>
      <c r="S36" s="89"/>
      <c r="T36" s="89"/>
    </row>
    <row r="37" spans="1:20" s="7" customFormat="1" ht="15" customHeight="1" x14ac:dyDescent="0.25">
      <c r="A37" s="16"/>
      <c r="B37" s="14"/>
      <c r="C37" s="14"/>
      <c r="D37" s="14"/>
      <c r="E37" s="14"/>
      <c r="F37" s="23"/>
      <c r="G37" s="87"/>
      <c r="H37" s="14"/>
      <c r="I37" s="14"/>
      <c r="J37" s="86"/>
      <c r="K37" s="60"/>
      <c r="L37" s="14"/>
      <c r="M37" s="15"/>
      <c r="N37" s="14"/>
      <c r="O37" s="62"/>
      <c r="P37" s="62"/>
      <c r="Q37" s="89"/>
      <c r="R37" s="89"/>
      <c r="S37" s="89"/>
      <c r="T37" s="89"/>
    </row>
    <row r="38" spans="1:20" ht="15" customHeight="1" thickBot="1" x14ac:dyDescent="0.3">
      <c r="A38" s="24"/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6"/>
      <c r="N38" s="14"/>
    </row>
    <row r="39" spans="1:20" ht="15" customHeight="1" x14ac:dyDescent="0.25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27"/>
      <c r="N39" s="14"/>
    </row>
    <row r="40" spans="1:20" ht="15.75" thickBot="1" x14ac:dyDescent="0.3">
      <c r="A40" s="62"/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</row>
    <row r="41" spans="1:20" ht="20.25" x14ac:dyDescent="0.35">
      <c r="A41" s="93" t="s">
        <v>82</v>
      </c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3"/>
      <c r="N41" s="14"/>
      <c r="O41" s="67"/>
    </row>
    <row r="42" spans="1:20" ht="18.75" x14ac:dyDescent="0.3">
      <c r="A42" s="94"/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6"/>
      <c r="N42" s="14"/>
      <c r="O42" s="67"/>
    </row>
    <row r="43" spans="1:20" ht="18.75" thickBot="1" x14ac:dyDescent="0.4">
      <c r="A43" s="68" t="s">
        <v>5</v>
      </c>
      <c r="B43" s="68" t="s">
        <v>47</v>
      </c>
      <c r="C43" s="68" t="s">
        <v>6</v>
      </c>
      <c r="D43" s="62"/>
      <c r="E43" s="62"/>
      <c r="F43" s="62"/>
      <c r="G43" s="67"/>
      <c r="H43" s="62"/>
      <c r="I43" s="67"/>
      <c r="J43" s="67"/>
      <c r="K43" s="67"/>
      <c r="L43" s="95" t="s">
        <v>130</v>
      </c>
      <c r="M43" s="66"/>
      <c r="N43" s="14"/>
      <c r="O43" s="67"/>
    </row>
    <row r="44" spans="1:20" ht="15.75" thickBot="1" x14ac:dyDescent="0.3">
      <c r="A44" s="69">
        <v>300</v>
      </c>
      <c r="B44" s="96">
        <v>100</v>
      </c>
      <c r="C44" s="96">
        <v>2</v>
      </c>
      <c r="D44" s="62"/>
      <c r="E44" s="62"/>
      <c r="F44" s="62"/>
      <c r="G44" s="67"/>
      <c r="H44" s="62"/>
      <c r="I44" s="67"/>
      <c r="J44" s="67"/>
      <c r="K44" s="67"/>
      <c r="L44" s="97">
        <f>IF(H59*B44/C44&gt;A44,A44,H59*B44/C44)</f>
        <v>0</v>
      </c>
      <c r="M44" s="66"/>
      <c r="N44" s="14"/>
      <c r="O44" s="67"/>
    </row>
    <row r="45" spans="1:20" x14ac:dyDescent="0.25">
      <c r="A45" s="67"/>
      <c r="B45" s="67"/>
      <c r="C45" s="67"/>
      <c r="D45" s="67"/>
      <c r="E45" s="67"/>
      <c r="F45" s="67"/>
      <c r="G45" s="67"/>
      <c r="H45" s="67"/>
      <c r="I45" s="67"/>
      <c r="J45" s="67"/>
      <c r="K45" s="67"/>
      <c r="L45" s="67"/>
      <c r="M45" s="66"/>
      <c r="N45" s="14"/>
      <c r="O45" s="67"/>
    </row>
    <row r="46" spans="1:20" x14ac:dyDescent="0.25">
      <c r="A46" s="67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6"/>
      <c r="N46" s="14"/>
      <c r="O46" s="67"/>
      <c r="P46" s="107" t="s">
        <v>68</v>
      </c>
      <c r="Q46" s="108"/>
    </row>
    <row r="47" spans="1:20" ht="18" x14ac:dyDescent="0.35">
      <c r="A47" s="69" t="s">
        <v>31</v>
      </c>
      <c r="B47" s="242" t="s">
        <v>2</v>
      </c>
      <c r="C47" s="243"/>
      <c r="D47" s="244"/>
      <c r="E47" s="242" t="s">
        <v>1</v>
      </c>
      <c r="F47" s="244"/>
      <c r="G47" s="68" t="s">
        <v>4</v>
      </c>
      <c r="H47" s="166" t="s">
        <v>25</v>
      </c>
      <c r="I47" s="167"/>
      <c r="J47" s="62"/>
      <c r="K47" s="95"/>
      <c r="L47" s="73"/>
      <c r="M47" s="66"/>
      <c r="N47" s="14"/>
      <c r="O47" s="67"/>
      <c r="P47" s="108" t="s">
        <v>127</v>
      </c>
      <c r="Q47" s="108">
        <v>6</v>
      </c>
      <c r="S47" s="108" t="s">
        <v>41</v>
      </c>
      <c r="T47" s="108">
        <v>5</v>
      </c>
    </row>
    <row r="48" spans="1:20" x14ac:dyDescent="0.25">
      <c r="A48" s="17"/>
      <c r="B48" s="84"/>
      <c r="C48" s="37"/>
      <c r="D48" s="38"/>
      <c r="E48" s="278" t="s">
        <v>3</v>
      </c>
      <c r="F48" s="279"/>
      <c r="G48" s="98">
        <f>LOOKUP(E48,S$47:S$54,T$47:T$54)</f>
        <v>0</v>
      </c>
      <c r="H48" s="168">
        <f>G48</f>
        <v>0</v>
      </c>
      <c r="I48" s="164"/>
      <c r="K48" s="14"/>
      <c r="L48" s="14"/>
      <c r="M48" s="15"/>
      <c r="N48" s="14"/>
      <c r="O48" s="67"/>
      <c r="P48" s="108" t="s">
        <v>38</v>
      </c>
      <c r="Q48" s="108">
        <v>6</v>
      </c>
      <c r="S48" s="108" t="s">
        <v>39</v>
      </c>
      <c r="T48" s="108">
        <v>4</v>
      </c>
    </row>
    <row r="49" spans="1:20" x14ac:dyDescent="0.25">
      <c r="A49" s="17"/>
      <c r="B49" s="84"/>
      <c r="C49" s="37"/>
      <c r="D49" s="38"/>
      <c r="E49" s="255" t="s">
        <v>3</v>
      </c>
      <c r="F49" s="256"/>
      <c r="G49" s="98">
        <f t="shared" ref="G49:G57" si="1">LOOKUP(E49,S$47:S$54,T$47:T$54)</f>
        <v>0</v>
      </c>
      <c r="H49" s="169">
        <f>G49</f>
        <v>0</v>
      </c>
      <c r="I49" s="164"/>
      <c r="K49" s="14"/>
      <c r="L49" s="14"/>
      <c r="M49" s="15"/>
      <c r="N49" s="14"/>
      <c r="O49" s="67"/>
      <c r="P49" s="108" t="s">
        <v>41</v>
      </c>
      <c r="Q49" s="108">
        <v>5</v>
      </c>
      <c r="S49" s="108" t="s">
        <v>38</v>
      </c>
      <c r="T49" s="108">
        <v>6</v>
      </c>
    </row>
    <row r="50" spans="1:20" x14ac:dyDescent="0.25">
      <c r="A50" s="17"/>
      <c r="B50" s="84"/>
      <c r="C50" s="37"/>
      <c r="D50" s="38"/>
      <c r="E50" s="255" t="s">
        <v>3</v>
      </c>
      <c r="F50" s="256"/>
      <c r="G50" s="98">
        <f t="shared" si="1"/>
        <v>0</v>
      </c>
      <c r="H50" s="169">
        <f>G50</f>
        <v>0</v>
      </c>
      <c r="I50" s="164"/>
      <c r="K50" s="14"/>
      <c r="L50" s="14"/>
      <c r="M50" s="15"/>
      <c r="N50" s="14"/>
      <c r="O50" s="67"/>
      <c r="P50" s="108" t="s">
        <v>39</v>
      </c>
      <c r="Q50" s="108">
        <v>4</v>
      </c>
      <c r="S50" s="108" t="s">
        <v>40</v>
      </c>
      <c r="T50" s="108">
        <v>2.25</v>
      </c>
    </row>
    <row r="51" spans="1:20" x14ac:dyDescent="0.25">
      <c r="A51" s="17"/>
      <c r="B51" s="84"/>
      <c r="C51" s="37"/>
      <c r="D51" s="38"/>
      <c r="E51" s="255" t="s">
        <v>3</v>
      </c>
      <c r="F51" s="256"/>
      <c r="G51" s="98">
        <f t="shared" si="1"/>
        <v>0</v>
      </c>
      <c r="H51" s="169">
        <f>G51</f>
        <v>0</v>
      </c>
      <c r="I51" s="164"/>
      <c r="K51" s="14"/>
      <c r="L51" s="14"/>
      <c r="M51" s="15"/>
      <c r="N51" s="14"/>
      <c r="O51" s="67"/>
      <c r="P51" s="108" t="s">
        <v>128</v>
      </c>
      <c r="Q51" s="108">
        <v>2.25</v>
      </c>
      <c r="S51" s="108" t="s">
        <v>127</v>
      </c>
      <c r="T51" s="108">
        <v>6</v>
      </c>
    </row>
    <row r="52" spans="1:20" x14ac:dyDescent="0.25">
      <c r="A52" s="17"/>
      <c r="B52" s="84"/>
      <c r="C52" s="37"/>
      <c r="D52" s="38"/>
      <c r="E52" s="255" t="s">
        <v>3</v>
      </c>
      <c r="F52" s="256"/>
      <c r="G52" s="98">
        <f t="shared" si="1"/>
        <v>0</v>
      </c>
      <c r="H52" s="169">
        <f t="shared" ref="H52:H56" si="2">G52</f>
        <v>0</v>
      </c>
      <c r="I52" s="164"/>
      <c r="K52" s="14"/>
      <c r="L52" s="14"/>
      <c r="M52" s="15"/>
      <c r="N52" s="14"/>
      <c r="O52" s="67"/>
      <c r="P52" s="108" t="s">
        <v>40</v>
      </c>
      <c r="Q52" s="108">
        <v>2.25</v>
      </c>
      <c r="S52" s="108" t="s">
        <v>128</v>
      </c>
      <c r="T52" s="108">
        <v>2.25</v>
      </c>
    </row>
    <row r="53" spans="1:20" x14ac:dyDescent="0.25">
      <c r="A53" s="17"/>
      <c r="B53" s="84"/>
      <c r="C53" s="37"/>
      <c r="D53" s="38"/>
      <c r="E53" s="255" t="s">
        <v>3</v>
      </c>
      <c r="F53" s="256"/>
      <c r="G53" s="98">
        <f t="shared" si="1"/>
        <v>0</v>
      </c>
      <c r="H53" s="169">
        <f t="shared" si="2"/>
        <v>0</v>
      </c>
      <c r="I53" s="164"/>
      <c r="K53" s="14"/>
      <c r="L53" s="14"/>
      <c r="M53" s="15"/>
      <c r="N53" s="14"/>
      <c r="O53" s="67"/>
      <c r="P53" s="108" t="s">
        <v>129</v>
      </c>
      <c r="Q53" s="108">
        <v>0.5</v>
      </c>
      <c r="S53" s="108" t="s">
        <v>129</v>
      </c>
      <c r="T53" s="108">
        <v>0.5</v>
      </c>
    </row>
    <row r="54" spans="1:20" x14ac:dyDescent="0.25">
      <c r="A54" s="17"/>
      <c r="B54" s="84"/>
      <c r="C54" s="37"/>
      <c r="D54" s="38"/>
      <c r="E54" s="255" t="s">
        <v>3</v>
      </c>
      <c r="F54" s="256"/>
      <c r="G54" s="98">
        <f t="shared" si="1"/>
        <v>0</v>
      </c>
      <c r="H54" s="169">
        <f t="shared" si="2"/>
        <v>0</v>
      </c>
      <c r="I54" s="164"/>
      <c r="K54" s="14"/>
      <c r="L54" s="14"/>
      <c r="M54" s="15"/>
      <c r="N54" s="14"/>
      <c r="O54" s="67"/>
      <c r="P54" s="110" t="s">
        <v>3</v>
      </c>
      <c r="Q54" s="108">
        <v>0</v>
      </c>
      <c r="S54" s="110" t="s">
        <v>3</v>
      </c>
      <c r="T54" s="108">
        <v>0</v>
      </c>
    </row>
    <row r="55" spans="1:20" x14ac:dyDescent="0.25">
      <c r="A55" s="17"/>
      <c r="B55" s="84"/>
      <c r="C55" s="37"/>
      <c r="D55" s="38"/>
      <c r="E55" s="255" t="s">
        <v>3</v>
      </c>
      <c r="F55" s="256"/>
      <c r="G55" s="98">
        <f t="shared" si="1"/>
        <v>0</v>
      </c>
      <c r="H55" s="169">
        <f t="shared" si="2"/>
        <v>0</v>
      </c>
      <c r="I55" s="164"/>
      <c r="K55" s="14"/>
      <c r="L55" s="14"/>
      <c r="M55" s="15"/>
      <c r="N55" s="14"/>
      <c r="O55" s="67"/>
      <c r="P55" s="108"/>
      <c r="Q55" s="108"/>
      <c r="S55" s="108"/>
      <c r="T55" s="108"/>
    </row>
    <row r="56" spans="1:20" x14ac:dyDescent="0.25">
      <c r="A56" s="17"/>
      <c r="B56" s="84"/>
      <c r="C56" s="37"/>
      <c r="D56" s="38"/>
      <c r="E56" s="255" t="s">
        <v>3</v>
      </c>
      <c r="F56" s="256"/>
      <c r="G56" s="98">
        <f t="shared" si="1"/>
        <v>0</v>
      </c>
      <c r="H56" s="169">
        <f t="shared" si="2"/>
        <v>0</v>
      </c>
      <c r="I56" s="164"/>
      <c r="K56" s="14"/>
      <c r="L56" s="14"/>
      <c r="M56" s="15"/>
      <c r="N56" s="14"/>
      <c r="O56" s="67"/>
      <c r="P56" s="108"/>
      <c r="Q56" s="108"/>
      <c r="R56" s="108"/>
    </row>
    <row r="57" spans="1:20" x14ac:dyDescent="0.25">
      <c r="A57" s="21"/>
      <c r="B57" s="39"/>
      <c r="C57" s="40"/>
      <c r="D57" s="41"/>
      <c r="E57" s="267" t="s">
        <v>3</v>
      </c>
      <c r="F57" s="268"/>
      <c r="G57" s="103">
        <f t="shared" si="1"/>
        <v>0</v>
      </c>
      <c r="H57" s="103">
        <f t="shared" ref="H57" si="3">G57</f>
        <v>0</v>
      </c>
      <c r="I57" s="164"/>
      <c r="K57" s="14"/>
      <c r="L57" s="14"/>
      <c r="M57" s="15"/>
      <c r="N57" s="14"/>
      <c r="O57" s="67"/>
    </row>
    <row r="58" spans="1:20" x14ac:dyDescent="0.25">
      <c r="A58" s="14"/>
      <c r="B58" s="14"/>
      <c r="C58" s="14"/>
      <c r="D58" s="14"/>
      <c r="E58" s="67"/>
      <c r="F58" s="67"/>
      <c r="G58" s="67"/>
      <c r="H58" s="67"/>
      <c r="I58" s="14"/>
      <c r="J58" s="14"/>
      <c r="K58" s="14"/>
      <c r="L58" s="14"/>
      <c r="M58" s="15"/>
      <c r="N58" s="14"/>
      <c r="O58" s="67"/>
    </row>
    <row r="59" spans="1:20" ht="18" x14ac:dyDescent="0.35">
      <c r="A59" s="14"/>
      <c r="B59" s="14"/>
      <c r="C59" s="14"/>
      <c r="D59" s="14"/>
      <c r="E59" s="62"/>
      <c r="F59" s="67"/>
      <c r="G59" s="95" t="s">
        <v>22</v>
      </c>
      <c r="H59" s="69">
        <f>SUM(H48:H57)</f>
        <v>0</v>
      </c>
      <c r="I59" s="14"/>
      <c r="K59" s="14"/>
      <c r="L59" s="14"/>
      <c r="M59" s="15"/>
      <c r="N59" s="14"/>
      <c r="O59" s="67"/>
    </row>
    <row r="60" spans="1:20" ht="15.75" thickBot="1" x14ac:dyDescent="0.3">
      <c r="A60" s="24"/>
      <c r="B60" s="25"/>
      <c r="C60" s="25"/>
      <c r="D60" s="25"/>
      <c r="E60" s="76"/>
      <c r="F60" s="76"/>
      <c r="G60" s="76"/>
      <c r="H60" s="76"/>
      <c r="I60" s="25"/>
      <c r="J60" s="25"/>
      <c r="K60" s="25"/>
      <c r="L60" s="25"/>
      <c r="M60" s="26"/>
      <c r="N60" s="27"/>
      <c r="O60" s="3"/>
    </row>
    <row r="62" spans="1:20" ht="15.75" thickBot="1" x14ac:dyDescent="0.3"/>
    <row r="63" spans="1:20" ht="20.25" x14ac:dyDescent="0.35">
      <c r="A63" s="93" t="s">
        <v>83</v>
      </c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3"/>
      <c r="N63" s="62"/>
      <c r="S63" s="6"/>
      <c r="T63" s="6"/>
    </row>
    <row r="64" spans="1:20" ht="18.75" x14ac:dyDescent="0.3">
      <c r="A64" s="94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6"/>
      <c r="N64" s="62"/>
      <c r="S64" s="6"/>
      <c r="T64" s="6"/>
    </row>
    <row r="65" spans="1:20" ht="18.75" thickBot="1" x14ac:dyDescent="0.4">
      <c r="A65" s="114" t="s">
        <v>5</v>
      </c>
      <c r="B65" s="69" t="s">
        <v>47</v>
      </c>
      <c r="C65" s="69" t="s">
        <v>6</v>
      </c>
      <c r="D65" s="67"/>
      <c r="E65" s="67"/>
      <c r="F65" s="67"/>
      <c r="G65" s="67"/>
      <c r="H65" s="67"/>
      <c r="J65" s="67"/>
      <c r="K65" s="67"/>
      <c r="L65" s="95" t="s">
        <v>135</v>
      </c>
      <c r="M65" s="66"/>
      <c r="N65" s="62"/>
      <c r="S65" s="6"/>
      <c r="T65" s="6"/>
    </row>
    <row r="66" spans="1:20" ht="15.75" thickBot="1" x14ac:dyDescent="0.3">
      <c r="A66" s="114">
        <v>400</v>
      </c>
      <c r="B66" s="96">
        <v>100</v>
      </c>
      <c r="C66" s="96">
        <v>1</v>
      </c>
      <c r="D66" s="67"/>
      <c r="E66" s="67"/>
      <c r="F66" s="67"/>
      <c r="G66" s="67"/>
      <c r="H66" s="67"/>
      <c r="J66" s="67"/>
      <c r="K66" s="67"/>
      <c r="L66" s="97">
        <f>IF(K86*B66/C66&gt;A66,A66,K86*B66/C66)</f>
        <v>0</v>
      </c>
      <c r="M66" s="66"/>
      <c r="N66" s="62"/>
      <c r="S66" s="6"/>
      <c r="T66" s="6"/>
    </row>
    <row r="67" spans="1:20" x14ac:dyDescent="0.25">
      <c r="A67" s="65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6"/>
      <c r="N67" s="62"/>
      <c r="S67" s="6"/>
      <c r="T67" s="6"/>
    </row>
    <row r="68" spans="1:20" x14ac:dyDescent="0.25">
      <c r="A68" s="65"/>
      <c r="B68" s="242" t="s">
        <v>136</v>
      </c>
      <c r="C68" s="243"/>
      <c r="D68" s="243"/>
      <c r="E68" s="244"/>
      <c r="F68" s="213"/>
      <c r="G68" s="67"/>
      <c r="H68" s="67"/>
      <c r="I68" s="67"/>
      <c r="J68" s="67"/>
      <c r="K68" s="67"/>
      <c r="L68" s="67"/>
      <c r="M68" s="66"/>
      <c r="N68" s="62"/>
      <c r="S68" s="6"/>
      <c r="T68" s="6"/>
    </row>
    <row r="69" spans="1:20" ht="18" x14ac:dyDescent="0.35">
      <c r="A69" s="170" t="s">
        <v>31</v>
      </c>
      <c r="B69" s="242" t="s">
        <v>49</v>
      </c>
      <c r="C69" s="244"/>
      <c r="D69" s="144" t="s">
        <v>53</v>
      </c>
      <c r="E69" s="71" t="s">
        <v>74</v>
      </c>
      <c r="F69" s="183" t="s">
        <v>75</v>
      </c>
      <c r="G69" s="146" t="s">
        <v>55</v>
      </c>
      <c r="H69" s="242" t="s">
        <v>16</v>
      </c>
      <c r="I69" s="244"/>
      <c r="J69" s="68" t="s">
        <v>4</v>
      </c>
      <c r="K69" s="68" t="s">
        <v>24</v>
      </c>
      <c r="L69" s="62"/>
      <c r="M69" s="66"/>
      <c r="N69" s="62"/>
      <c r="S69" s="6"/>
      <c r="T69" s="6"/>
    </row>
    <row r="70" spans="1:20" x14ac:dyDescent="0.25">
      <c r="A70" s="83"/>
      <c r="B70" s="272"/>
      <c r="C70" s="273"/>
      <c r="D70" s="123"/>
      <c r="E70" s="124"/>
      <c r="F70" s="125"/>
      <c r="G70" s="147" t="str">
        <f>IF(D70="","",IF(D70&lt;1,F70/E70,D70*F70/E70))</f>
        <v/>
      </c>
      <c r="H70" s="278" t="s">
        <v>3</v>
      </c>
      <c r="I70" s="279"/>
      <c r="J70" s="169">
        <f>LOOKUP(H70,S$72:S$79,T$72:T$79)</f>
        <v>0</v>
      </c>
      <c r="K70" s="148" t="str">
        <f>IF(G70="","",J70*G70/200)</f>
        <v/>
      </c>
      <c r="M70" s="66"/>
      <c r="P70" s="107" t="s">
        <v>69</v>
      </c>
      <c r="Q70" s="108"/>
    </row>
    <row r="71" spans="1:20" x14ac:dyDescent="0.25">
      <c r="A71" s="83"/>
      <c r="B71" s="235"/>
      <c r="C71" s="252"/>
      <c r="D71" s="38"/>
      <c r="E71" s="38"/>
      <c r="F71" s="17"/>
      <c r="G71" s="211" t="str">
        <f t="shared" ref="G71:G84" si="4">IF(D71="","",IF(D71&lt;1,F71/E71,D71*F71/E71))</f>
        <v/>
      </c>
      <c r="H71" s="255" t="s">
        <v>3</v>
      </c>
      <c r="I71" s="256"/>
      <c r="J71" s="169">
        <f t="shared" ref="J71:J84" si="5">LOOKUP(H71,S$72:S$79,T$72:T$79)</f>
        <v>0</v>
      </c>
      <c r="K71" s="101" t="str">
        <f t="shared" ref="K71:K84" si="6">IF(G71="","",J71*G71/200)</f>
        <v/>
      </c>
      <c r="M71" s="66"/>
      <c r="P71" s="108"/>
      <c r="Q71" s="108"/>
    </row>
    <row r="72" spans="1:20" x14ac:dyDescent="0.25">
      <c r="A72" s="83"/>
      <c r="B72" s="235"/>
      <c r="C72" s="252"/>
      <c r="D72" s="38"/>
      <c r="E72" s="38"/>
      <c r="F72" s="17"/>
      <c r="G72" s="211" t="str">
        <f t="shared" si="4"/>
        <v/>
      </c>
      <c r="H72" s="255" t="s">
        <v>3</v>
      </c>
      <c r="I72" s="256"/>
      <c r="J72" s="169">
        <f t="shared" si="5"/>
        <v>0</v>
      </c>
      <c r="K72" s="101" t="str">
        <f t="shared" si="6"/>
        <v/>
      </c>
      <c r="M72" s="66"/>
      <c r="P72" s="108" t="s">
        <v>42</v>
      </c>
      <c r="Q72" s="108">
        <v>1</v>
      </c>
      <c r="S72" s="62" t="s">
        <v>133</v>
      </c>
      <c r="T72" s="62">
        <v>0.75</v>
      </c>
    </row>
    <row r="73" spans="1:20" x14ac:dyDescent="0.25">
      <c r="A73" s="83"/>
      <c r="B73" s="235"/>
      <c r="C73" s="252"/>
      <c r="D73" s="38"/>
      <c r="E73" s="38"/>
      <c r="F73" s="17"/>
      <c r="G73" s="211" t="str">
        <f t="shared" si="4"/>
        <v/>
      </c>
      <c r="H73" s="255" t="s">
        <v>3</v>
      </c>
      <c r="I73" s="256"/>
      <c r="J73" s="169">
        <f t="shared" si="5"/>
        <v>0</v>
      </c>
      <c r="K73" s="101" t="str">
        <f t="shared" si="6"/>
        <v/>
      </c>
      <c r="M73" s="66"/>
      <c r="P73" s="110" t="s">
        <v>131</v>
      </c>
      <c r="Q73" s="108">
        <v>1</v>
      </c>
      <c r="S73" s="75" t="s">
        <v>44</v>
      </c>
      <c r="T73" s="62">
        <v>0.25</v>
      </c>
    </row>
    <row r="74" spans="1:20" x14ac:dyDescent="0.25">
      <c r="A74" s="83"/>
      <c r="B74" s="235"/>
      <c r="C74" s="252"/>
      <c r="D74" s="38"/>
      <c r="E74" s="38"/>
      <c r="F74" s="17"/>
      <c r="G74" s="211" t="str">
        <f t="shared" si="4"/>
        <v/>
      </c>
      <c r="H74" s="255" t="s">
        <v>3</v>
      </c>
      <c r="I74" s="256"/>
      <c r="J74" s="169">
        <f t="shared" si="5"/>
        <v>0</v>
      </c>
      <c r="K74" s="101" t="str">
        <f t="shared" si="6"/>
        <v/>
      </c>
      <c r="M74" s="66"/>
      <c r="P74" s="108" t="s">
        <v>132</v>
      </c>
      <c r="Q74" s="108">
        <v>1</v>
      </c>
      <c r="S74" s="62" t="s">
        <v>42</v>
      </c>
      <c r="T74" s="62">
        <v>1</v>
      </c>
    </row>
    <row r="75" spans="1:20" x14ac:dyDescent="0.25">
      <c r="A75" s="83"/>
      <c r="B75" s="19"/>
      <c r="C75" s="20"/>
      <c r="D75" s="38"/>
      <c r="E75" s="38"/>
      <c r="F75" s="17"/>
      <c r="G75" s="211" t="str">
        <f t="shared" si="4"/>
        <v/>
      </c>
      <c r="H75" s="255" t="s">
        <v>3</v>
      </c>
      <c r="I75" s="256"/>
      <c r="J75" s="169">
        <f t="shared" si="5"/>
        <v>0</v>
      </c>
      <c r="K75" s="101" t="str">
        <f t="shared" si="6"/>
        <v/>
      </c>
      <c r="M75" s="66"/>
      <c r="P75" s="108" t="s">
        <v>133</v>
      </c>
      <c r="Q75" s="108">
        <v>0.75</v>
      </c>
      <c r="S75" s="62" t="s">
        <v>132</v>
      </c>
      <c r="T75" s="62">
        <v>1</v>
      </c>
    </row>
    <row r="76" spans="1:20" x14ac:dyDescent="0.25">
      <c r="A76" s="83"/>
      <c r="B76" s="19"/>
      <c r="C76" s="20"/>
      <c r="D76" s="38"/>
      <c r="E76" s="38"/>
      <c r="F76" s="17"/>
      <c r="G76" s="211" t="str">
        <f t="shared" si="4"/>
        <v/>
      </c>
      <c r="H76" s="255" t="s">
        <v>3</v>
      </c>
      <c r="I76" s="256"/>
      <c r="J76" s="169">
        <f t="shared" si="5"/>
        <v>0</v>
      </c>
      <c r="K76" s="101" t="str">
        <f t="shared" si="6"/>
        <v/>
      </c>
      <c r="M76" s="66"/>
      <c r="P76" s="108" t="s">
        <v>43</v>
      </c>
      <c r="Q76" s="108">
        <v>0.5</v>
      </c>
      <c r="S76" s="62" t="s">
        <v>134</v>
      </c>
      <c r="T76" s="62">
        <v>0.25</v>
      </c>
    </row>
    <row r="77" spans="1:20" x14ac:dyDescent="0.25">
      <c r="A77" s="83"/>
      <c r="B77" s="19"/>
      <c r="C77" s="20"/>
      <c r="D77" s="38"/>
      <c r="E77" s="38"/>
      <c r="F77" s="17"/>
      <c r="G77" s="211" t="str">
        <f t="shared" si="4"/>
        <v/>
      </c>
      <c r="H77" s="255" t="s">
        <v>3</v>
      </c>
      <c r="I77" s="256"/>
      <c r="J77" s="169">
        <f t="shared" si="5"/>
        <v>0</v>
      </c>
      <c r="K77" s="101" t="str">
        <f t="shared" si="6"/>
        <v/>
      </c>
      <c r="M77" s="66"/>
      <c r="P77" s="108" t="s">
        <v>44</v>
      </c>
      <c r="Q77" s="108">
        <v>0.25</v>
      </c>
      <c r="S77" s="62" t="s">
        <v>43</v>
      </c>
      <c r="T77" s="62">
        <v>0.5</v>
      </c>
    </row>
    <row r="78" spans="1:20" x14ac:dyDescent="0.25">
      <c r="A78" s="83"/>
      <c r="B78" s="19"/>
      <c r="C78" s="20"/>
      <c r="D78" s="38"/>
      <c r="E78" s="38"/>
      <c r="F78" s="17"/>
      <c r="G78" s="211" t="str">
        <f t="shared" si="4"/>
        <v/>
      </c>
      <c r="H78" s="255" t="s">
        <v>3</v>
      </c>
      <c r="I78" s="256"/>
      <c r="J78" s="169">
        <f t="shared" si="5"/>
        <v>0</v>
      </c>
      <c r="K78" s="101" t="str">
        <f t="shared" si="6"/>
        <v/>
      </c>
      <c r="M78" s="66"/>
      <c r="P78" s="108" t="s">
        <v>134</v>
      </c>
      <c r="Q78" s="108">
        <v>0.25</v>
      </c>
      <c r="S78" s="62" t="s">
        <v>131</v>
      </c>
      <c r="T78" s="62">
        <v>1</v>
      </c>
    </row>
    <row r="79" spans="1:20" x14ac:dyDescent="0.25">
      <c r="A79" s="83"/>
      <c r="B79" s="19"/>
      <c r="C79" s="20"/>
      <c r="D79" s="38"/>
      <c r="E79" s="38"/>
      <c r="F79" s="17"/>
      <c r="G79" s="211" t="str">
        <f t="shared" si="4"/>
        <v/>
      </c>
      <c r="H79" s="255" t="s">
        <v>3</v>
      </c>
      <c r="I79" s="256"/>
      <c r="J79" s="169">
        <f t="shared" si="5"/>
        <v>0</v>
      </c>
      <c r="K79" s="101" t="str">
        <f t="shared" si="6"/>
        <v/>
      </c>
      <c r="M79" s="66"/>
      <c r="P79" s="108" t="s">
        <v>3</v>
      </c>
      <c r="Q79" s="108">
        <v>0</v>
      </c>
      <c r="S79" s="62" t="s">
        <v>3</v>
      </c>
      <c r="T79" s="62">
        <v>0</v>
      </c>
    </row>
    <row r="80" spans="1:20" x14ac:dyDescent="0.25">
      <c r="A80" s="83"/>
      <c r="B80" s="19"/>
      <c r="C80" s="20"/>
      <c r="D80" s="38"/>
      <c r="E80" s="38"/>
      <c r="F80" s="17"/>
      <c r="G80" s="211" t="str">
        <f t="shared" si="4"/>
        <v/>
      </c>
      <c r="H80" s="255" t="s">
        <v>3</v>
      </c>
      <c r="I80" s="256"/>
      <c r="J80" s="169">
        <f t="shared" si="5"/>
        <v>0</v>
      </c>
      <c r="K80" s="101" t="str">
        <f t="shared" si="6"/>
        <v/>
      </c>
      <c r="M80" s="66"/>
      <c r="P80" s="108"/>
      <c r="Q80" s="108"/>
      <c r="S80" s="111"/>
    </row>
    <row r="81" spans="1:20" x14ac:dyDescent="0.25">
      <c r="A81" s="83"/>
      <c r="B81" s="19"/>
      <c r="C81" s="20"/>
      <c r="D81" s="38"/>
      <c r="E81" s="38"/>
      <c r="F81" s="17"/>
      <c r="G81" s="211" t="str">
        <f t="shared" si="4"/>
        <v/>
      </c>
      <c r="H81" s="255" t="s">
        <v>3</v>
      </c>
      <c r="I81" s="256"/>
      <c r="J81" s="169">
        <f t="shared" si="5"/>
        <v>0</v>
      </c>
      <c r="K81" s="101" t="str">
        <f t="shared" si="6"/>
        <v/>
      </c>
      <c r="M81" s="66"/>
      <c r="P81" s="109"/>
      <c r="Q81" s="108"/>
    </row>
    <row r="82" spans="1:20" x14ac:dyDescent="0.25">
      <c r="A82" s="83"/>
      <c r="B82" s="19"/>
      <c r="C82" s="20"/>
      <c r="D82" s="38"/>
      <c r="E82" s="38"/>
      <c r="F82" s="17"/>
      <c r="G82" s="211" t="str">
        <f t="shared" si="4"/>
        <v/>
      </c>
      <c r="H82" s="255" t="s">
        <v>3</v>
      </c>
      <c r="I82" s="256"/>
      <c r="J82" s="169">
        <f t="shared" si="5"/>
        <v>0</v>
      </c>
      <c r="K82" s="101" t="str">
        <f t="shared" si="6"/>
        <v/>
      </c>
      <c r="M82" s="66"/>
    </row>
    <row r="83" spans="1:20" x14ac:dyDescent="0.25">
      <c r="A83" s="83"/>
      <c r="B83" s="19"/>
      <c r="C83" s="20"/>
      <c r="D83" s="38"/>
      <c r="E83" s="38"/>
      <c r="F83" s="17"/>
      <c r="G83" s="211" t="str">
        <f t="shared" si="4"/>
        <v/>
      </c>
      <c r="H83" s="255" t="s">
        <v>3</v>
      </c>
      <c r="I83" s="256"/>
      <c r="J83" s="169">
        <f t="shared" si="5"/>
        <v>0</v>
      </c>
      <c r="K83" s="101" t="str">
        <f t="shared" si="6"/>
        <v/>
      </c>
      <c r="M83" s="66"/>
      <c r="N83" s="62"/>
      <c r="S83" s="6"/>
      <c r="T83" s="6"/>
    </row>
    <row r="84" spans="1:20" x14ac:dyDescent="0.25">
      <c r="A84" s="85"/>
      <c r="B84" s="237"/>
      <c r="C84" s="254"/>
      <c r="D84" s="41"/>
      <c r="E84" s="41"/>
      <c r="F84" s="21"/>
      <c r="G84" s="212" t="str">
        <f t="shared" si="4"/>
        <v/>
      </c>
      <c r="H84" s="267" t="s">
        <v>3</v>
      </c>
      <c r="I84" s="268"/>
      <c r="J84" s="171">
        <f t="shared" si="5"/>
        <v>0</v>
      </c>
      <c r="K84" s="104" t="str">
        <f t="shared" si="6"/>
        <v/>
      </c>
      <c r="M84" s="66"/>
      <c r="N84" s="62"/>
      <c r="S84" s="6"/>
      <c r="T84" s="6"/>
    </row>
    <row r="85" spans="1:20" x14ac:dyDescent="0.25">
      <c r="A85" s="16"/>
      <c r="B85" s="14"/>
      <c r="C85" s="14"/>
      <c r="D85" s="14"/>
      <c r="E85" s="14"/>
      <c r="F85" s="14"/>
      <c r="G85" s="14"/>
      <c r="H85" s="67"/>
      <c r="I85" s="67"/>
      <c r="J85" s="67"/>
      <c r="K85" s="67"/>
      <c r="L85" s="14"/>
      <c r="M85" s="66"/>
      <c r="N85" s="62"/>
      <c r="S85" s="6"/>
      <c r="T85" s="6"/>
    </row>
    <row r="86" spans="1:20" ht="18" x14ac:dyDescent="0.35">
      <c r="A86" s="16"/>
      <c r="B86" s="14"/>
      <c r="C86" s="14"/>
      <c r="D86" s="14"/>
      <c r="E86" s="14"/>
      <c r="F86" s="14"/>
      <c r="G86" s="14"/>
      <c r="H86" s="67"/>
      <c r="I86" s="67"/>
      <c r="J86" s="95" t="s">
        <v>23</v>
      </c>
      <c r="K86" s="69">
        <f>SUM(K70:K84)</f>
        <v>0</v>
      </c>
      <c r="M86" s="66"/>
      <c r="N86" s="62"/>
      <c r="S86" s="6"/>
      <c r="T86" s="6"/>
    </row>
    <row r="87" spans="1:20" ht="15.75" thickBot="1" x14ac:dyDescent="0.3">
      <c r="A87" s="24"/>
      <c r="B87" s="25"/>
      <c r="C87" s="25"/>
      <c r="D87" s="25"/>
      <c r="E87" s="25"/>
      <c r="F87" s="25"/>
      <c r="G87" s="25"/>
      <c r="H87" s="76"/>
      <c r="I87" s="76"/>
      <c r="J87" s="76"/>
      <c r="K87" s="76"/>
      <c r="L87" s="165"/>
      <c r="M87" s="1"/>
      <c r="N87" s="62"/>
      <c r="S87" s="6"/>
      <c r="T87" s="6"/>
    </row>
  </sheetData>
  <sortState ref="S47:T54">
    <sortCondition ref="S47"/>
  </sortState>
  <mergeCells count="59">
    <mergeCell ref="B1:M1"/>
    <mergeCell ref="B47:D47"/>
    <mergeCell ref="B69:C69"/>
    <mergeCell ref="E47:F47"/>
    <mergeCell ref="E48:F48"/>
    <mergeCell ref="E49:F49"/>
    <mergeCell ref="E50:F50"/>
    <mergeCell ref="E57:F57"/>
    <mergeCell ref="H69:I69"/>
    <mergeCell ref="E51:F51"/>
    <mergeCell ref="G32:H32"/>
    <mergeCell ref="G34:H34"/>
    <mergeCell ref="E52:F52"/>
    <mergeCell ref="E53:F53"/>
    <mergeCell ref="E54:F54"/>
    <mergeCell ref="G18:H18"/>
    <mergeCell ref="G19:H19"/>
    <mergeCell ref="G20:H20"/>
    <mergeCell ref="G21:H21"/>
    <mergeCell ref="G22:H22"/>
    <mergeCell ref="G28:H28"/>
    <mergeCell ref="G29:H29"/>
    <mergeCell ref="G30:H30"/>
    <mergeCell ref="G31:H31"/>
    <mergeCell ref="G23:H23"/>
    <mergeCell ref="G24:H24"/>
    <mergeCell ref="G25:H25"/>
    <mergeCell ref="G26:H26"/>
    <mergeCell ref="G27:H27"/>
    <mergeCell ref="B14:E14"/>
    <mergeCell ref="G14:H14"/>
    <mergeCell ref="G15:H15"/>
    <mergeCell ref="G16:H16"/>
    <mergeCell ref="G17:H17"/>
    <mergeCell ref="G33:H33"/>
    <mergeCell ref="H80:I80"/>
    <mergeCell ref="H81:I81"/>
    <mergeCell ref="H82:I82"/>
    <mergeCell ref="H83:I83"/>
    <mergeCell ref="H75:I75"/>
    <mergeCell ref="H74:I74"/>
    <mergeCell ref="H76:I76"/>
    <mergeCell ref="H77:I77"/>
    <mergeCell ref="H78:I78"/>
    <mergeCell ref="H79:I79"/>
    <mergeCell ref="E55:F55"/>
    <mergeCell ref="E56:F56"/>
    <mergeCell ref="H84:I84"/>
    <mergeCell ref="B68:E68"/>
    <mergeCell ref="H70:I70"/>
    <mergeCell ref="H71:I71"/>
    <mergeCell ref="H72:I72"/>
    <mergeCell ref="H73:I73"/>
    <mergeCell ref="B70:C70"/>
    <mergeCell ref="B71:C71"/>
    <mergeCell ref="B72:C72"/>
    <mergeCell ref="B73:C73"/>
    <mergeCell ref="B74:C74"/>
    <mergeCell ref="B84:C84"/>
  </mergeCells>
  <dataValidations count="3">
    <dataValidation type="list" allowBlank="1" showInputMessage="1" showErrorMessage="1" sqref="G15:G34">
      <formula1>$P$16:$P$17</formula1>
    </dataValidation>
    <dataValidation type="list" allowBlank="1" showInputMessage="1" showErrorMessage="1" sqref="E48:E57">
      <formula1>$P$47:$P$54</formula1>
    </dataValidation>
    <dataValidation type="list" allowBlank="1" showInputMessage="1" showErrorMessage="1" sqref="H70:H84">
      <formula1>$P$72:$P$79</formula1>
    </dataValidation>
  </dataValidations>
  <pageMargins left="0.7" right="0.7" top="0.75" bottom="0.75" header="0.3" footer="0.3"/>
  <pageSetup paperSize="9" orientation="portrait" horizontalDpi="300" verticalDpi="300" r:id="rId1"/>
  <ignoredErrors>
    <ignoredError sqref="G71 G72:G84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9"/>
  <sheetViews>
    <sheetView topLeftCell="A3" zoomScale="90" zoomScaleNormal="90" workbookViewId="0">
      <selection activeCell="A15" sqref="A15"/>
    </sheetView>
  </sheetViews>
  <sheetFormatPr defaultRowHeight="15" x14ac:dyDescent="0.25"/>
  <cols>
    <col min="1" max="1" width="9.140625" style="6"/>
    <col min="2" max="2" width="10.7109375" style="6" customWidth="1"/>
    <col min="3" max="3" width="9.140625" style="6"/>
    <col min="4" max="4" width="16.140625" style="6" customWidth="1"/>
    <col min="5" max="5" width="25.140625" style="6" customWidth="1"/>
    <col min="6" max="12" width="9.140625" style="6"/>
    <col min="13" max="13" width="9.140625" style="6" customWidth="1"/>
    <col min="14" max="14" width="9.140625" style="6"/>
    <col min="15" max="15" width="9.140625" style="62"/>
    <col min="16" max="16" width="74.85546875" style="62" bestFit="1" customWidth="1"/>
    <col min="17" max="17" width="9.140625" style="108"/>
    <col min="18" max="18" width="9.140625" style="62"/>
    <col min="19" max="19" width="74.85546875" style="62" bestFit="1" customWidth="1"/>
    <col min="20" max="20" width="9.140625" style="62"/>
    <col min="21" max="16384" width="9.140625" style="6"/>
  </cols>
  <sheetData>
    <row r="1" spans="1:20" ht="19.5" thickBot="1" x14ac:dyDescent="0.35">
      <c r="A1" s="88" t="s">
        <v>36</v>
      </c>
      <c r="B1" s="257" t="str">
        <f>IF(VALORAÇÃO!B6="","",VALORAÇÃO!B6)</f>
        <v/>
      </c>
      <c r="C1" s="258"/>
      <c r="D1" s="258"/>
      <c r="E1" s="258"/>
      <c r="F1" s="258"/>
      <c r="G1" s="258"/>
      <c r="H1" s="258"/>
      <c r="I1" s="258"/>
      <c r="J1" s="258"/>
      <c r="K1" s="258"/>
      <c r="L1" s="258"/>
      <c r="M1" s="259"/>
      <c r="N1" s="5"/>
    </row>
    <row r="2" spans="1:20" ht="15" customHeight="1" x14ac:dyDescent="0.35">
      <c r="A2" s="135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pans="1:20" s="10" customFormat="1" ht="15" customHeight="1" x14ac:dyDescent="0.25">
      <c r="A3" s="89" t="s">
        <v>28</v>
      </c>
      <c r="B3" s="187">
        <f>VALORAÇÃO!$B$8</f>
        <v>0</v>
      </c>
      <c r="C3" s="188" t="s">
        <v>32</v>
      </c>
      <c r="D3" s="187">
        <f>VALORAÇÃO!$D$8</f>
        <v>0</v>
      </c>
      <c r="E3" s="210" t="s">
        <v>122</v>
      </c>
      <c r="F3" s="185">
        <f>VALORAÇÃO!$F$8</f>
        <v>0</v>
      </c>
      <c r="G3" s="59" t="s">
        <v>116</v>
      </c>
      <c r="H3" s="90"/>
      <c r="I3" s="90"/>
      <c r="J3" s="2"/>
      <c r="K3" s="2"/>
      <c r="L3" s="2"/>
      <c r="M3" s="2"/>
      <c r="N3" s="9"/>
      <c r="O3" s="90"/>
      <c r="P3" s="90"/>
      <c r="Q3" s="172"/>
      <c r="R3" s="90"/>
      <c r="S3" s="90"/>
      <c r="T3" s="90"/>
    </row>
    <row r="4" spans="1:20" ht="15" customHeight="1" x14ac:dyDescent="0.25">
      <c r="A4" s="62"/>
      <c r="B4" s="62"/>
      <c r="C4" s="62"/>
      <c r="D4" s="62"/>
      <c r="E4" s="91"/>
      <c r="F4" s="91"/>
      <c r="G4" s="91"/>
      <c r="H4" s="62"/>
      <c r="I4" s="62"/>
      <c r="J4" s="91"/>
      <c r="K4" s="91"/>
      <c r="L4" s="91"/>
      <c r="M4" s="91"/>
      <c r="N4" s="11"/>
    </row>
    <row r="5" spans="1:20" s="7" customFormat="1" ht="15" customHeight="1" x14ac:dyDescent="0.3">
      <c r="A5" s="88" t="s">
        <v>84</v>
      </c>
      <c r="B5" s="89"/>
      <c r="C5" s="89"/>
      <c r="D5" s="136"/>
      <c r="E5" s="137"/>
      <c r="F5" s="137"/>
      <c r="G5" s="137"/>
      <c r="H5" s="89"/>
      <c r="I5" s="136"/>
      <c r="J5" s="137"/>
      <c r="K5" s="137"/>
      <c r="L5" s="137"/>
      <c r="M5" s="137"/>
      <c r="N5" s="12"/>
      <c r="O5" s="89"/>
      <c r="P5" s="89"/>
      <c r="Q5" s="173"/>
      <c r="R5" s="89"/>
      <c r="S5" s="89"/>
      <c r="T5" s="89"/>
    </row>
    <row r="6" spans="1:20" ht="15" customHeight="1" x14ac:dyDescent="0.25">
      <c r="A6" s="62"/>
      <c r="B6" s="62"/>
      <c r="C6" s="62"/>
      <c r="D6" s="62"/>
      <c r="E6" s="92"/>
      <c r="F6" s="92"/>
      <c r="G6" s="92"/>
      <c r="H6" s="62"/>
      <c r="I6" s="62"/>
      <c r="J6" s="92"/>
      <c r="K6" s="92"/>
      <c r="L6" s="92"/>
      <c r="M6" s="92"/>
      <c r="N6" s="13"/>
    </row>
    <row r="7" spans="1:20" ht="15.75" thickBot="1" x14ac:dyDescent="0.3">
      <c r="A7" s="62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</row>
    <row r="8" spans="1:20" ht="18.75" x14ac:dyDescent="0.3">
      <c r="A8" s="93" t="s">
        <v>85</v>
      </c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3"/>
      <c r="N8" s="14"/>
    </row>
    <row r="9" spans="1:20" ht="18.75" x14ac:dyDescent="0.3">
      <c r="A9" s="94"/>
      <c r="B9" s="67"/>
      <c r="C9" s="67"/>
      <c r="D9" s="67"/>
      <c r="E9" s="67"/>
      <c r="F9" s="67"/>
      <c r="G9" s="67"/>
      <c r="H9" s="67"/>
      <c r="I9" s="67"/>
      <c r="J9" s="67"/>
      <c r="K9" s="67"/>
      <c r="L9" s="67"/>
      <c r="M9" s="66"/>
      <c r="N9" s="14"/>
    </row>
    <row r="10" spans="1:20" ht="18.75" thickBot="1" x14ac:dyDescent="0.4">
      <c r="A10" s="69" t="s">
        <v>5</v>
      </c>
      <c r="B10" s="69" t="s">
        <v>47</v>
      </c>
      <c r="C10" s="69" t="s">
        <v>6</v>
      </c>
      <c r="D10" s="62"/>
      <c r="E10" s="62"/>
      <c r="F10" s="62"/>
      <c r="G10" s="67"/>
      <c r="H10" s="62"/>
      <c r="I10" s="67"/>
      <c r="J10" s="67"/>
      <c r="K10" s="67"/>
      <c r="L10" s="95" t="s">
        <v>137</v>
      </c>
      <c r="M10" s="66"/>
      <c r="N10" s="14"/>
      <c r="P10" s="74" t="s">
        <v>71</v>
      </c>
    </row>
    <row r="11" spans="1:20" ht="15.75" thickBot="1" x14ac:dyDescent="0.3">
      <c r="A11" s="214">
        <v>200</v>
      </c>
      <c r="B11" s="215">
        <v>100</v>
      </c>
      <c r="C11" s="216">
        <v>1</v>
      </c>
      <c r="D11" s="62"/>
      <c r="E11" s="62"/>
      <c r="F11" s="62"/>
      <c r="G11" s="67"/>
      <c r="H11" s="62"/>
      <c r="I11" s="67"/>
      <c r="J11" s="67"/>
      <c r="K11" s="67"/>
      <c r="L11" s="97">
        <f>IF(H28*B11/C11&gt;A11,A11,H28*B11/C11)</f>
        <v>0</v>
      </c>
      <c r="M11" s="66"/>
      <c r="N11" s="14"/>
    </row>
    <row r="12" spans="1:20" x14ac:dyDescent="0.25">
      <c r="A12" s="65"/>
      <c r="B12" s="67"/>
      <c r="C12" s="67"/>
      <c r="D12" s="67"/>
      <c r="E12" s="67"/>
      <c r="F12" s="67"/>
      <c r="G12" s="67"/>
      <c r="H12" s="67"/>
      <c r="I12" s="67"/>
      <c r="J12" s="67"/>
      <c r="K12" s="67"/>
      <c r="L12" s="67"/>
      <c r="M12" s="66"/>
      <c r="N12" s="14"/>
      <c r="P12" s="107" t="s">
        <v>70</v>
      </c>
    </row>
    <row r="13" spans="1:20" x14ac:dyDescent="0.25">
      <c r="A13" s="65"/>
      <c r="B13" s="67"/>
      <c r="C13" s="67"/>
      <c r="D13" s="67"/>
      <c r="E13" s="67"/>
      <c r="F13" s="67"/>
      <c r="G13" s="67"/>
      <c r="H13" s="67"/>
      <c r="I13" s="67"/>
      <c r="J13" s="67"/>
      <c r="K13" s="67"/>
      <c r="L13" s="67"/>
      <c r="M13" s="66"/>
      <c r="N13" s="14"/>
      <c r="P13" s="108" t="s">
        <v>173</v>
      </c>
      <c r="Q13" s="109">
        <v>1</v>
      </c>
      <c r="S13" s="108" t="s">
        <v>148</v>
      </c>
      <c r="T13" s="108">
        <v>1</v>
      </c>
    </row>
    <row r="14" spans="1:20" ht="18" customHeight="1" x14ac:dyDescent="0.35">
      <c r="A14" s="69" t="s">
        <v>31</v>
      </c>
      <c r="B14" s="242" t="s">
        <v>2</v>
      </c>
      <c r="C14" s="244"/>
      <c r="D14" s="242" t="s">
        <v>1</v>
      </c>
      <c r="E14" s="244"/>
      <c r="F14" s="156" t="s">
        <v>4</v>
      </c>
      <c r="G14" s="156" t="s">
        <v>63</v>
      </c>
      <c r="H14" s="68" t="s">
        <v>26</v>
      </c>
      <c r="I14" s="67"/>
      <c r="J14" s="62"/>
      <c r="K14" s="62"/>
      <c r="L14" s="62"/>
      <c r="M14" s="66"/>
      <c r="N14" s="14"/>
      <c r="P14" s="108" t="s">
        <v>174</v>
      </c>
      <c r="Q14" s="109">
        <v>1</v>
      </c>
      <c r="S14" s="108" t="s">
        <v>174</v>
      </c>
      <c r="T14" s="109">
        <v>1</v>
      </c>
    </row>
    <row r="15" spans="1:20" x14ac:dyDescent="0.25">
      <c r="A15" s="17"/>
      <c r="B15" s="280"/>
      <c r="C15" s="281"/>
      <c r="D15" s="255" t="s">
        <v>3</v>
      </c>
      <c r="E15" s="256"/>
      <c r="F15" s="98">
        <f t="shared" ref="F15:F26" si="0">LOOKUP(D15,S$13:S$39,T$13:T$39)</f>
        <v>0</v>
      </c>
      <c r="G15" s="18"/>
      <c r="H15" s="29" t="str">
        <f>IF($F$3=0,"",F15*G15/$F$3)</f>
        <v/>
      </c>
      <c r="I15" s="14"/>
      <c r="J15" s="14"/>
      <c r="K15" s="14"/>
      <c r="M15" s="15"/>
      <c r="N15" s="14"/>
      <c r="P15" s="108" t="s">
        <v>175</v>
      </c>
      <c r="Q15" s="108">
        <v>1</v>
      </c>
      <c r="S15" s="108" t="s">
        <v>175</v>
      </c>
      <c r="T15" s="109">
        <v>1</v>
      </c>
    </row>
    <row r="16" spans="1:20" x14ac:dyDescent="0.25">
      <c r="A16" s="17"/>
      <c r="B16" s="260"/>
      <c r="C16" s="282"/>
      <c r="D16" s="255" t="s">
        <v>3</v>
      </c>
      <c r="E16" s="256"/>
      <c r="F16" s="98">
        <f t="shared" si="0"/>
        <v>0</v>
      </c>
      <c r="G16" s="18"/>
      <c r="H16" s="30" t="str">
        <f t="shared" ref="H16:H26" si="1">IF($F$3=0,"",F16*G16/$F$3)</f>
        <v/>
      </c>
      <c r="I16" s="14"/>
      <c r="J16" s="14"/>
      <c r="K16" s="14"/>
      <c r="M16" s="15"/>
      <c r="N16" s="14"/>
      <c r="P16" s="108" t="s">
        <v>176</v>
      </c>
      <c r="Q16" s="109">
        <v>1</v>
      </c>
      <c r="S16" s="108" t="s">
        <v>173</v>
      </c>
      <c r="T16" s="109">
        <v>1</v>
      </c>
    </row>
    <row r="17" spans="1:20" x14ac:dyDescent="0.25">
      <c r="A17" s="17"/>
      <c r="B17" s="260"/>
      <c r="C17" s="282"/>
      <c r="D17" s="255" t="s">
        <v>3</v>
      </c>
      <c r="E17" s="256"/>
      <c r="F17" s="98">
        <f t="shared" si="0"/>
        <v>0</v>
      </c>
      <c r="G17" s="18"/>
      <c r="H17" s="30" t="str">
        <f t="shared" si="1"/>
        <v/>
      </c>
      <c r="I17" s="14"/>
      <c r="J17" s="14"/>
      <c r="K17" s="14"/>
      <c r="M17" s="15"/>
      <c r="N17" s="14"/>
      <c r="P17" s="108" t="s">
        <v>148</v>
      </c>
      <c r="Q17" s="109">
        <v>1</v>
      </c>
      <c r="S17" s="108" t="s">
        <v>176</v>
      </c>
      <c r="T17" s="109">
        <v>1</v>
      </c>
    </row>
    <row r="18" spans="1:20" x14ac:dyDescent="0.25">
      <c r="A18" s="17"/>
      <c r="B18" s="260"/>
      <c r="C18" s="282"/>
      <c r="D18" s="255" t="s">
        <v>3</v>
      </c>
      <c r="E18" s="256"/>
      <c r="F18" s="98">
        <f t="shared" si="0"/>
        <v>0</v>
      </c>
      <c r="G18" s="18"/>
      <c r="H18" s="30" t="str">
        <f t="shared" si="1"/>
        <v/>
      </c>
      <c r="I18" s="14"/>
      <c r="J18" s="14"/>
      <c r="K18" s="14"/>
      <c r="M18" s="15"/>
      <c r="N18" s="14"/>
      <c r="P18" s="108" t="s">
        <v>3</v>
      </c>
      <c r="Q18" s="109">
        <v>0</v>
      </c>
      <c r="S18" s="108" t="s">
        <v>3</v>
      </c>
      <c r="T18" s="109">
        <v>0</v>
      </c>
    </row>
    <row r="19" spans="1:20" x14ac:dyDescent="0.25">
      <c r="A19" s="17"/>
      <c r="B19" s="235"/>
      <c r="C19" s="252"/>
      <c r="D19" s="255" t="s">
        <v>3</v>
      </c>
      <c r="E19" s="256"/>
      <c r="F19" s="98">
        <f t="shared" si="0"/>
        <v>0</v>
      </c>
      <c r="G19" s="18"/>
      <c r="H19" s="30" t="str">
        <f t="shared" si="1"/>
        <v/>
      </c>
      <c r="I19" s="14"/>
      <c r="J19" s="14"/>
      <c r="K19" s="14"/>
      <c r="M19" s="15"/>
      <c r="N19" s="14"/>
      <c r="P19" s="108"/>
      <c r="Q19" s="109"/>
    </row>
    <row r="20" spans="1:20" x14ac:dyDescent="0.25">
      <c r="A20" s="17"/>
      <c r="B20" s="19"/>
      <c r="C20" s="20"/>
      <c r="D20" s="255" t="s">
        <v>3</v>
      </c>
      <c r="E20" s="256"/>
      <c r="F20" s="98">
        <f t="shared" si="0"/>
        <v>0</v>
      </c>
      <c r="G20" s="18"/>
      <c r="H20" s="30" t="str">
        <f t="shared" si="1"/>
        <v/>
      </c>
      <c r="I20" s="14"/>
      <c r="J20" s="14"/>
      <c r="K20" s="14"/>
      <c r="M20" s="15"/>
      <c r="N20" s="14"/>
      <c r="P20" s="108"/>
      <c r="Q20" s="109"/>
    </row>
    <row r="21" spans="1:20" x14ac:dyDescent="0.25">
      <c r="A21" s="17"/>
      <c r="B21" s="19"/>
      <c r="C21" s="20"/>
      <c r="D21" s="255" t="s">
        <v>3</v>
      </c>
      <c r="E21" s="256"/>
      <c r="F21" s="98">
        <f t="shared" si="0"/>
        <v>0</v>
      </c>
      <c r="G21" s="18"/>
      <c r="H21" s="30" t="str">
        <f t="shared" si="1"/>
        <v/>
      </c>
      <c r="I21" s="14"/>
      <c r="J21" s="14"/>
      <c r="K21" s="14"/>
      <c r="M21" s="15"/>
      <c r="N21" s="14"/>
      <c r="P21" s="108"/>
      <c r="Q21" s="109"/>
    </row>
    <row r="22" spans="1:20" x14ac:dyDescent="0.25">
      <c r="A22" s="17"/>
      <c r="B22" s="19"/>
      <c r="C22" s="20"/>
      <c r="D22" s="255" t="s">
        <v>3</v>
      </c>
      <c r="E22" s="256"/>
      <c r="F22" s="98">
        <f t="shared" si="0"/>
        <v>0</v>
      </c>
      <c r="G22" s="18"/>
      <c r="H22" s="30" t="str">
        <f t="shared" si="1"/>
        <v/>
      </c>
      <c r="I22" s="14"/>
      <c r="J22" s="14"/>
      <c r="K22" s="14"/>
      <c r="M22" s="15"/>
      <c r="N22" s="14"/>
      <c r="P22" s="108"/>
      <c r="Q22" s="109"/>
    </row>
    <row r="23" spans="1:20" x14ac:dyDescent="0.25">
      <c r="A23" s="17"/>
      <c r="B23" s="19"/>
      <c r="C23" s="20"/>
      <c r="D23" s="255" t="s">
        <v>3</v>
      </c>
      <c r="E23" s="256"/>
      <c r="F23" s="98">
        <f t="shared" si="0"/>
        <v>0</v>
      </c>
      <c r="G23" s="18"/>
      <c r="H23" s="30" t="str">
        <f t="shared" si="1"/>
        <v/>
      </c>
      <c r="I23" s="14"/>
      <c r="J23" s="14"/>
      <c r="K23" s="14"/>
      <c r="M23" s="15"/>
      <c r="N23" s="14"/>
      <c r="P23" s="108"/>
      <c r="Q23" s="109"/>
    </row>
    <row r="24" spans="1:20" x14ac:dyDescent="0.25">
      <c r="A24" s="17"/>
      <c r="B24" s="19"/>
      <c r="C24" s="20"/>
      <c r="D24" s="255" t="s">
        <v>3</v>
      </c>
      <c r="E24" s="256"/>
      <c r="F24" s="98">
        <f t="shared" si="0"/>
        <v>0</v>
      </c>
      <c r="G24" s="18"/>
      <c r="H24" s="30" t="str">
        <f t="shared" si="1"/>
        <v/>
      </c>
      <c r="I24" s="14"/>
      <c r="J24" s="14"/>
      <c r="K24" s="14"/>
      <c r="M24" s="15"/>
      <c r="N24" s="14"/>
      <c r="P24" s="108"/>
      <c r="Q24" s="109"/>
    </row>
    <row r="25" spans="1:20" x14ac:dyDescent="0.25">
      <c r="A25" s="17"/>
      <c r="B25" s="19"/>
      <c r="C25" s="20"/>
      <c r="D25" s="255" t="s">
        <v>3</v>
      </c>
      <c r="E25" s="256"/>
      <c r="F25" s="98">
        <f t="shared" si="0"/>
        <v>0</v>
      </c>
      <c r="G25" s="18"/>
      <c r="H25" s="30" t="str">
        <f t="shared" si="1"/>
        <v/>
      </c>
      <c r="I25" s="14"/>
      <c r="J25" s="14"/>
      <c r="K25" s="14"/>
      <c r="M25" s="15"/>
      <c r="N25" s="14"/>
      <c r="P25" s="108"/>
      <c r="Q25" s="109"/>
    </row>
    <row r="26" spans="1:20" x14ac:dyDescent="0.25">
      <c r="A26" s="21"/>
      <c r="B26" s="237"/>
      <c r="C26" s="254"/>
      <c r="D26" s="267" t="s">
        <v>3</v>
      </c>
      <c r="E26" s="268"/>
      <c r="F26" s="103">
        <f t="shared" si="0"/>
        <v>0</v>
      </c>
      <c r="G26" s="22"/>
      <c r="H26" s="31" t="str">
        <f t="shared" si="1"/>
        <v/>
      </c>
      <c r="I26" s="14"/>
      <c r="J26" s="14"/>
      <c r="K26" s="14"/>
      <c r="M26" s="15"/>
      <c r="N26" s="14"/>
      <c r="P26" s="108"/>
      <c r="Q26" s="109"/>
    </row>
    <row r="27" spans="1:20" x14ac:dyDescent="0.25">
      <c r="A27" s="16"/>
      <c r="B27" s="14"/>
      <c r="C27" s="14"/>
      <c r="D27" s="14"/>
      <c r="E27" s="14"/>
      <c r="F27" s="14"/>
      <c r="G27" s="14"/>
      <c r="H27" s="67"/>
      <c r="I27" s="14"/>
      <c r="J27" s="14"/>
      <c r="K27" s="14"/>
      <c r="L27" s="14"/>
      <c r="M27" s="15"/>
      <c r="N27" s="14"/>
      <c r="P27" s="108"/>
      <c r="Q27" s="109"/>
    </row>
    <row r="28" spans="1:20" ht="18" x14ac:dyDescent="0.35">
      <c r="A28" s="16"/>
      <c r="B28" s="14"/>
      <c r="C28" s="14"/>
      <c r="D28" s="14"/>
      <c r="G28" s="95" t="s">
        <v>27</v>
      </c>
      <c r="H28" s="163">
        <f>SUM(H15:H26)</f>
        <v>0</v>
      </c>
      <c r="J28" s="14"/>
      <c r="K28" s="14"/>
      <c r="L28" s="14"/>
      <c r="M28" s="15"/>
      <c r="N28" s="14"/>
      <c r="P28" s="108"/>
      <c r="Q28" s="109"/>
    </row>
    <row r="29" spans="1:20" ht="15.75" thickBot="1" x14ac:dyDescent="0.3">
      <c r="A29" s="24"/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6"/>
      <c r="N29" s="14"/>
      <c r="P29" s="108"/>
      <c r="Q29" s="109"/>
    </row>
    <row r="30" spans="1:20" x14ac:dyDescent="0.25">
      <c r="N30" s="14"/>
      <c r="P30" s="108"/>
      <c r="Q30" s="109"/>
    </row>
    <row r="31" spans="1:20" x14ac:dyDescent="0.25">
      <c r="N31" s="14"/>
      <c r="P31" s="108"/>
      <c r="Q31" s="109"/>
    </row>
    <row r="32" spans="1:20" x14ac:dyDescent="0.25">
      <c r="N32" s="14"/>
      <c r="P32" s="108"/>
      <c r="Q32" s="109"/>
    </row>
    <row r="33" spans="14:17" x14ac:dyDescent="0.25">
      <c r="N33" s="14"/>
      <c r="P33" s="108"/>
      <c r="Q33" s="109"/>
    </row>
    <row r="34" spans="14:17" x14ac:dyDescent="0.25">
      <c r="N34" s="14"/>
      <c r="P34" s="108"/>
      <c r="Q34" s="109"/>
    </row>
    <row r="35" spans="14:17" x14ac:dyDescent="0.25">
      <c r="N35" s="14"/>
      <c r="P35" s="108"/>
      <c r="Q35" s="109"/>
    </row>
    <row r="36" spans="14:17" x14ac:dyDescent="0.25">
      <c r="N36" s="14"/>
      <c r="P36" s="109"/>
      <c r="Q36" s="109"/>
    </row>
    <row r="37" spans="14:17" x14ac:dyDescent="0.25">
      <c r="N37" s="14"/>
      <c r="P37" s="109"/>
      <c r="Q37" s="109"/>
    </row>
    <row r="38" spans="14:17" x14ac:dyDescent="0.25">
      <c r="N38" s="14"/>
      <c r="P38" s="108"/>
      <c r="Q38" s="109"/>
    </row>
    <row r="39" spans="14:17" x14ac:dyDescent="0.25">
      <c r="N39" s="14"/>
      <c r="P39" s="108"/>
      <c r="Q39" s="109"/>
    </row>
    <row r="40" spans="14:17" x14ac:dyDescent="0.25">
      <c r="N40" s="14"/>
      <c r="P40" s="108"/>
      <c r="Q40" s="109"/>
    </row>
    <row r="41" spans="14:17" x14ac:dyDescent="0.25">
      <c r="N41" s="14"/>
    </row>
    <row r="42" spans="14:17" x14ac:dyDescent="0.25">
      <c r="N42" s="14"/>
      <c r="Q42" s="62"/>
    </row>
    <row r="43" spans="14:17" x14ac:dyDescent="0.25">
      <c r="N43" s="14"/>
      <c r="Q43" s="62"/>
    </row>
    <row r="44" spans="14:17" x14ac:dyDescent="0.25">
      <c r="N44" s="14"/>
      <c r="Q44" s="62"/>
    </row>
    <row r="45" spans="14:17" x14ac:dyDescent="0.25">
      <c r="N45" s="14"/>
      <c r="Q45" s="62"/>
    </row>
    <row r="46" spans="14:17" x14ac:dyDescent="0.25">
      <c r="N46" s="14"/>
      <c r="Q46" s="62"/>
    </row>
    <row r="47" spans="14:17" x14ac:dyDescent="0.25">
      <c r="N47" s="27"/>
      <c r="P47" s="108"/>
    </row>
    <row r="53" spans="17:18" x14ac:dyDescent="0.25">
      <c r="Q53" s="112"/>
      <c r="R53" s="112"/>
    </row>
    <row r="54" spans="17:18" x14ac:dyDescent="0.25">
      <c r="R54" s="108"/>
    </row>
    <row r="55" spans="17:18" x14ac:dyDescent="0.25">
      <c r="Q55" s="109"/>
      <c r="R55" s="108"/>
    </row>
    <row r="56" spans="17:18" x14ac:dyDescent="0.25">
      <c r="R56" s="108"/>
    </row>
    <row r="74" spans="18:18" x14ac:dyDescent="0.25">
      <c r="R74" s="108"/>
    </row>
    <row r="75" spans="18:18" x14ac:dyDescent="0.25">
      <c r="R75" s="108"/>
    </row>
    <row r="76" spans="18:18" x14ac:dyDescent="0.25">
      <c r="R76" s="108"/>
    </row>
    <row r="77" spans="18:18" x14ac:dyDescent="0.25">
      <c r="R77" s="108"/>
    </row>
    <row r="78" spans="18:18" x14ac:dyDescent="0.25">
      <c r="R78" s="108"/>
    </row>
    <row r="79" spans="18:18" x14ac:dyDescent="0.25">
      <c r="R79" s="108"/>
    </row>
  </sheetData>
  <sortState ref="S13:T17">
    <sortCondition ref="S13"/>
  </sortState>
  <mergeCells count="21">
    <mergeCell ref="B18:C18"/>
    <mergeCell ref="B19:C19"/>
    <mergeCell ref="B26:C26"/>
    <mergeCell ref="D14:E14"/>
    <mergeCell ref="D15:E15"/>
    <mergeCell ref="D16:E16"/>
    <mergeCell ref="D26:E2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B1:M1"/>
    <mergeCell ref="B14:C14"/>
    <mergeCell ref="B15:C15"/>
    <mergeCell ref="B16:C16"/>
    <mergeCell ref="B17:C17"/>
  </mergeCells>
  <dataValidations count="1">
    <dataValidation type="list" allowBlank="1" showInputMessage="1" showErrorMessage="1" sqref="D15:E26">
      <formula1>$P$13:$P$18</formula1>
    </dataValidation>
  </dataValidations>
  <pageMargins left="0.7" right="0.7" top="0.75" bottom="0.75" header="0.3" footer="0.3"/>
  <pageSetup paperSize="9" orientation="portrait" horizontalDpi="300" verticalDpi="300" r:id="rId1"/>
  <ignoredErrors>
    <ignoredError sqref="F16 F17:F25 F26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VALORAÇÃO</vt:lpstr>
      <vt:lpstr>INVESTIGAÇÃO</vt:lpstr>
      <vt:lpstr>TRANSFERÊNCIA</vt:lpstr>
      <vt:lpstr>GESTÃO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TOSHIBA</dc:creator>
  <cp:lastModifiedBy>fvalente</cp:lastModifiedBy>
  <cp:lastPrinted>2013-03-29T18:38:06Z</cp:lastPrinted>
  <dcterms:created xsi:type="dcterms:W3CDTF">2009-12-29T18:56:06Z</dcterms:created>
  <dcterms:modified xsi:type="dcterms:W3CDTF">2019-07-23T00:26:49Z</dcterms:modified>
</cp:coreProperties>
</file>